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urstcapital.sharepoint.com/sites/HurstCapital-RI/Documentos Partilhados/Relatórios/RODADAS EMPRESARIAIS/03 MUSICA/MUS RES 88_01 - TOQUINHO NOVAS CORES, ETERNAS CANÇÕES/"/>
    </mc:Choice>
  </mc:AlternateContent>
  <xr:revisionPtr revIDLastSave="5" documentId="8_{297CF4D5-68AE-401A-A908-169E89E3146B}" xr6:coauthVersionLast="47" xr6:coauthVersionMax="47" xr10:uidLastSave="{C2A834C4-0E1A-403C-9C74-13C09D7AC49B}"/>
  <bookViews>
    <workbookView xWindow="-120" yWindow="-120" windowWidth="20730" windowHeight="11040" xr2:uid="{A028229A-5D58-4F3C-9DC5-01DBD559C540}"/>
  </bookViews>
  <sheets>
    <sheet name="SIMULAÇÃO MUSICA 03" sheetId="2" r:id="rId1"/>
  </sheets>
  <externalReferences>
    <externalReference r:id="rId2"/>
  </externalReferences>
  <definedNames>
    <definedName name="_DLX1.USE">#REF!</definedName>
    <definedName name="_DLX2.USE">#REF!</definedName>
    <definedName name="_DLX3.USE">#REF!</definedName>
    <definedName name="_DLX4.USE">#REF!</definedName>
    <definedName name="Carência">'[1]Tomador de Recursos'!$K$9</definedName>
    <definedName name="e">#REF!</definedName>
    <definedName name="Empréstimo">'[1]Tomador de Recursos'!$K$4</definedName>
    <definedName name="Prazo">'[1]Tomador de Recursos'!$K$10</definedName>
    <definedName name="SaldoAposCarencia">'[1]Tomador de Recursos'!$J$16</definedName>
    <definedName name="Taxa">'[1]Tomador de Recursos'!$K$6</definedName>
    <definedName name="U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5" i="2" l="1"/>
  <c r="B75" i="2"/>
  <c r="F75" i="2"/>
  <c r="G26" i="2" l="1"/>
  <c r="C26" i="2"/>
  <c r="C68" i="2" l="1"/>
  <c r="C69" i="2"/>
  <c r="C62" i="2"/>
  <c r="C70" i="2"/>
  <c r="C63" i="2"/>
  <c r="C71" i="2"/>
  <c r="C64" i="2"/>
  <c r="C72" i="2"/>
  <c r="C65" i="2"/>
  <c r="C73" i="2"/>
  <c r="C66" i="2"/>
  <c r="C74" i="2"/>
  <c r="C67" i="2"/>
  <c r="G62" i="2"/>
  <c r="G70" i="2"/>
  <c r="G63" i="2"/>
  <c r="G71" i="2"/>
  <c r="G64" i="2"/>
  <c r="G72" i="2"/>
  <c r="G73" i="2"/>
  <c r="G66" i="2"/>
  <c r="G74" i="2"/>
  <c r="G65" i="2"/>
  <c r="G67" i="2"/>
  <c r="G68" i="2"/>
  <c r="G69" i="2"/>
  <c r="C29" i="2"/>
  <c r="C27" i="2"/>
  <c r="C28" i="2"/>
  <c r="E26" i="2"/>
  <c r="E31" i="2" l="1"/>
  <c r="E65" i="2"/>
  <c r="E73" i="2"/>
  <c r="E66" i="2"/>
  <c r="E74" i="2"/>
  <c r="E67" i="2"/>
  <c r="E68" i="2"/>
  <c r="E69" i="2"/>
  <c r="E62" i="2"/>
  <c r="E70" i="2"/>
  <c r="E63" i="2"/>
  <c r="E71" i="2"/>
  <c r="E64" i="2"/>
  <c r="E72" i="2"/>
  <c r="D19" i="2"/>
  <c r="A28" i="2" l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G31" i="2"/>
  <c r="E32" i="2" l="1"/>
  <c r="E48" i="2"/>
  <c r="C51" i="2"/>
  <c r="E56" i="2"/>
  <c r="C35" i="2"/>
  <c r="E28" i="2"/>
  <c r="C47" i="2"/>
  <c r="E40" i="2"/>
  <c r="E60" i="2"/>
  <c r="C59" i="2"/>
  <c r="C43" i="2"/>
  <c r="C31" i="2"/>
  <c r="E44" i="2"/>
  <c r="C55" i="2"/>
  <c r="C39" i="2"/>
  <c r="C58" i="2"/>
  <c r="C54" i="2"/>
  <c r="C50" i="2"/>
  <c r="C46" i="2"/>
  <c r="C42" i="2"/>
  <c r="C38" i="2"/>
  <c r="C34" i="2"/>
  <c r="C30" i="2"/>
  <c r="G30" i="2"/>
  <c r="G61" i="2"/>
  <c r="G57" i="2"/>
  <c r="G53" i="2"/>
  <c r="G49" i="2"/>
  <c r="G45" i="2"/>
  <c r="G41" i="2"/>
  <c r="G37" i="2"/>
  <c r="G33" i="2"/>
  <c r="G27" i="2"/>
  <c r="G58" i="2"/>
  <c r="G38" i="2"/>
  <c r="C61" i="2"/>
  <c r="C57" i="2"/>
  <c r="C53" i="2"/>
  <c r="C49" i="2"/>
  <c r="C45" i="2"/>
  <c r="C41" i="2"/>
  <c r="C37" i="2"/>
  <c r="C33" i="2"/>
  <c r="G29" i="2"/>
  <c r="G60" i="2"/>
  <c r="G56" i="2"/>
  <c r="G52" i="2"/>
  <c r="G48" i="2"/>
  <c r="G44" i="2"/>
  <c r="G40" i="2"/>
  <c r="G36" i="2"/>
  <c r="G32" i="2"/>
  <c r="G54" i="2"/>
  <c r="G50" i="2"/>
  <c r="G46" i="2"/>
  <c r="G42" i="2"/>
  <c r="G34" i="2"/>
  <c r="E36" i="2"/>
  <c r="E52" i="2"/>
  <c r="C60" i="2"/>
  <c r="C56" i="2"/>
  <c r="C52" i="2"/>
  <c r="C48" i="2"/>
  <c r="C44" i="2"/>
  <c r="C40" i="2"/>
  <c r="C36" i="2"/>
  <c r="C32" i="2"/>
  <c r="G28" i="2"/>
  <c r="G59" i="2"/>
  <c r="G55" i="2"/>
  <c r="G51" i="2"/>
  <c r="G47" i="2"/>
  <c r="G43" i="2"/>
  <c r="G39" i="2"/>
  <c r="G35" i="2"/>
  <c r="E30" i="2"/>
  <c r="E34" i="2"/>
  <c r="E38" i="2"/>
  <c r="E42" i="2"/>
  <c r="E46" i="2"/>
  <c r="E50" i="2"/>
  <c r="E54" i="2"/>
  <c r="E58" i="2"/>
  <c r="E29" i="2"/>
  <c r="E33" i="2"/>
  <c r="E37" i="2"/>
  <c r="E41" i="2"/>
  <c r="E45" i="2"/>
  <c r="E49" i="2"/>
  <c r="E53" i="2"/>
  <c r="E57" i="2"/>
  <c r="E61" i="2"/>
  <c r="E27" i="2"/>
  <c r="E35" i="2"/>
  <c r="E39" i="2"/>
  <c r="E43" i="2"/>
  <c r="E47" i="2"/>
  <c r="E51" i="2"/>
  <c r="E55" i="2"/>
  <c r="E59" i="2"/>
  <c r="B19" i="2" l="1"/>
  <c r="C75" i="2"/>
  <c r="G75" i="2"/>
  <c r="E75" i="2"/>
  <c r="F19" i="2"/>
  <c r="B20" i="2"/>
  <c r="F20" i="2"/>
  <c r="D20" i="2"/>
</calcChain>
</file>

<file path=xl/sharedStrings.xml><?xml version="1.0" encoding="utf-8"?>
<sst xmlns="http://schemas.openxmlformats.org/spreadsheetml/2006/main" count="25" uniqueCount="20">
  <si>
    <t xml:space="preserve">SIMULADOR DE INVESTIMENTOS </t>
  </si>
  <si>
    <t>DISCLAIMER: OS VALORES ABAIXO CONSISTEM EM SIMULAÇÕES DE CARÁTER EXCLUSIVAMENTE INFORMATIVO;</t>
  </si>
  <si>
    <t>AS INFORMAÇÕES ABAIXO NÃO CARACTERIZAM PROMESSAS, GARANTIAS DE RETORNOS E/OU RECEBIMENTO DE VALORES FINANCEIROS;</t>
  </si>
  <si>
    <t>ANTES DE INVESTIR, LEIA ATENTAMENTE O MATERIAL DE DIVULGAÇÃO DESTA OPERAÇÃO.</t>
  </si>
  <si>
    <t xml:space="preserve"> </t>
  </si>
  <si>
    <t>✅  Simulação Investidor Música</t>
  </si>
  <si>
    <t>Investimento</t>
  </si>
  <si>
    <t xml:space="preserve"> ◀️ Insira à esquerda o valor quer gostaria de simular.</t>
  </si>
  <si>
    <t>Cenários Considerados</t>
  </si>
  <si>
    <t>Retorno (a.a)</t>
  </si>
  <si>
    <t>Múltiplo</t>
  </si>
  <si>
    <t xml:space="preserve"> 🔽 Resultado abaixo 🔽</t>
  </si>
  <si>
    <t>DATA</t>
  </si>
  <si>
    <t>Base ⏹</t>
  </si>
  <si>
    <t>Pessimista ❕</t>
  </si>
  <si>
    <t>Otimista ✅</t>
  </si>
  <si>
    <t>Total</t>
  </si>
  <si>
    <t>Parcial</t>
  </si>
  <si>
    <t>Recebimento Total</t>
  </si>
  <si>
    <t>🎧  inserir nome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</si>
</sst>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  <numFmt numFmtId="165" formatCode="0.00&quot;x&quot;"/>
    <numFmt numFmtId="166" formatCode="_-&quot;R$&quot;\ * #,##0_-;\-&quot;R$&quot;\ * #,##0_-;_-&quot;R$&quot;\ * &quot;-&quot;??_-;_-@_-"/>
    <numFmt numFmtId="167" formatCode="0.00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rgb="FFFFFFFF"/>
      <name val="Calibri"/>
      <family val="2"/>
      <scheme val="minor"/>
    </font>
    <font>
      <b/>
      <sz val="24"/>
      <color rgb="FFFFFFFF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u/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6"/>
      <color rgb="FFFFFFFF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D0D0D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262626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A6A6A6"/>
      </left>
      <right/>
      <top style="thin">
        <color rgb="FFA6A6A6"/>
      </top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/>
      <top/>
      <bottom/>
      <diagonal/>
    </border>
    <border>
      <left style="thin">
        <color rgb="FFA6A6A6"/>
      </left>
      <right style="thin">
        <color rgb="FF808080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Alignment="1">
      <alignment vertical="center"/>
    </xf>
    <xf numFmtId="164" fontId="4" fillId="0" borderId="0" xfId="0" applyNumberFormat="1" applyFont="1"/>
    <xf numFmtId="10" fontId="7" fillId="0" borderId="0" xfId="0" applyNumberFormat="1" applyFont="1"/>
    <xf numFmtId="164" fontId="7" fillId="0" borderId="0" xfId="0" applyNumberFormat="1" applyFont="1"/>
    <xf numFmtId="0" fontId="0" fillId="4" borderId="0" xfId="0" applyFill="1"/>
    <xf numFmtId="0" fontId="12" fillId="0" borderId="0" xfId="0" applyFont="1"/>
    <xf numFmtId="0" fontId="0" fillId="5" borderId="0" xfId="0" applyFill="1" applyAlignment="1">
      <alignment horizontal="left" indent="1"/>
    </xf>
    <xf numFmtId="0" fontId="0" fillId="7" borderId="0" xfId="0" applyFill="1"/>
    <xf numFmtId="0" fontId="0" fillId="4" borderId="0" xfId="0" applyFill="1" applyAlignment="1">
      <alignment vertical="center"/>
    </xf>
    <xf numFmtId="0" fontId="12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10" fontId="7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11" fillId="4" borderId="0" xfId="0" applyFont="1" applyFill="1" applyAlignment="1">
      <alignment horizontal="left" vertical="center" indent="2"/>
    </xf>
    <xf numFmtId="0" fontId="0" fillId="7" borderId="0" xfId="0" applyFill="1" applyAlignment="1">
      <alignment vertical="center" indent="2"/>
    </xf>
    <xf numFmtId="0" fontId="0" fillId="5" borderId="0" xfId="0" applyFill="1" applyAlignment="1">
      <alignment indent="2"/>
    </xf>
    <xf numFmtId="0" fontId="0" fillId="5" borderId="0" xfId="0" applyFill="1" applyAlignment="1">
      <alignment vertical="center" indent="2"/>
    </xf>
    <xf numFmtId="0" fontId="13" fillId="7" borderId="0" xfId="0" applyFont="1" applyFill="1" applyAlignment="1">
      <alignment horizontal="left" vertical="center" indent="1"/>
    </xf>
    <xf numFmtId="10" fontId="10" fillId="7" borderId="0" xfId="0" applyNumberFormat="1" applyFont="1" applyFill="1" applyAlignment="1">
      <alignment horizontal="left" vertical="center" indent="1"/>
    </xf>
    <xf numFmtId="10" fontId="10" fillId="7" borderId="0" xfId="2" applyNumberFormat="1" applyFont="1" applyFill="1" applyAlignment="1">
      <alignment horizontal="left" vertical="center" indent="1"/>
    </xf>
    <xf numFmtId="165" fontId="10" fillId="7" borderId="0" xfId="0" applyNumberFormat="1" applyFont="1" applyFill="1" applyAlignment="1">
      <alignment horizontal="left" vertical="center" indent="1"/>
    </xf>
    <xf numFmtId="0" fontId="13" fillId="2" borderId="0" xfId="0" applyFont="1" applyFill="1" applyAlignment="1">
      <alignment vertical="center" indent="2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0" fontId="0" fillId="5" borderId="0" xfId="0" applyFill="1" applyAlignment="1">
      <alignment horizontal="left" vertical="center" indent="3"/>
    </xf>
    <xf numFmtId="0" fontId="0" fillId="5" borderId="0" xfId="0" applyFill="1" applyAlignment="1">
      <alignment horizontal="left" vertical="center" indent="1"/>
    </xf>
    <xf numFmtId="0" fontId="0" fillId="7" borderId="0" xfId="0" applyFill="1" applyAlignment="1">
      <alignment horizontal="left" vertical="center" indent="3"/>
    </xf>
    <xf numFmtId="0" fontId="13" fillId="7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left" vertical="center" indent="2"/>
    </xf>
    <xf numFmtId="0" fontId="10" fillId="2" borderId="0" xfId="0" applyFont="1" applyFill="1" applyAlignment="1">
      <alignment horizontal="left" vertical="center" indent="3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0" fontId="7" fillId="0" borderId="0" xfId="0" applyNumberFormat="1" applyFont="1" applyAlignment="1">
      <alignment horizontal="center" vertical="center"/>
    </xf>
    <xf numFmtId="10" fontId="7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0" fillId="7" borderId="0" xfId="0" applyFill="1" applyAlignment="1">
      <alignment horizontal="left" vertical="center" indent="1"/>
    </xf>
    <xf numFmtId="0" fontId="0" fillId="0" borderId="4" xfId="0" applyBorder="1" applyAlignment="1">
      <alignment horizontal="center" vertical="center"/>
    </xf>
    <xf numFmtId="17" fontId="0" fillId="6" borderId="4" xfId="0" applyNumberFormat="1" applyFill="1" applyBorder="1" applyAlignment="1">
      <alignment horizontal="center" vertical="center"/>
    </xf>
    <xf numFmtId="17" fontId="0" fillId="0" borderId="4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7" borderId="0" xfId="0" applyFill="1" applyAlignment="1">
      <alignment horizontal="left" indent="1"/>
    </xf>
    <xf numFmtId="0" fontId="0" fillId="4" borderId="0" xfId="0" applyFill="1" applyAlignment="1">
      <alignment horizontal="left" indent="1"/>
    </xf>
    <xf numFmtId="0" fontId="0" fillId="4" borderId="0" xfId="0" applyFill="1" applyAlignment="1">
      <alignment horizontal="left" vertical="center" indent="3"/>
    </xf>
    <xf numFmtId="0" fontId="0" fillId="2" borderId="0" xfId="0" applyFill="1" applyAlignment="1">
      <alignment horizontal="left" vertical="center" indent="3"/>
    </xf>
    <xf numFmtId="0" fontId="0" fillId="5" borderId="0" xfId="0" applyFill="1" applyAlignment="1">
      <alignment horizontal="left" indent="3"/>
    </xf>
    <xf numFmtId="0" fontId="15" fillId="5" borderId="0" xfId="0" applyFont="1" applyFill="1" applyAlignment="1">
      <alignment horizontal="left" vertical="center" indent="3"/>
    </xf>
    <xf numFmtId="0" fontId="0" fillId="5" borderId="0" xfId="0" applyFill="1" applyAlignment="1">
      <alignment horizontal="left" vertical="center" indent="4"/>
    </xf>
    <xf numFmtId="0" fontId="0" fillId="7" borderId="0" xfId="0" applyFill="1" applyAlignment="1">
      <alignment horizontal="left" vertical="center" indent="2"/>
    </xf>
    <xf numFmtId="0" fontId="0" fillId="9" borderId="0" xfId="0" applyFill="1" applyAlignment="1">
      <alignment horizontal="left" vertical="center" indent="1"/>
    </xf>
    <xf numFmtId="166" fontId="3" fillId="9" borderId="0" xfId="0" applyNumberFormat="1" applyFont="1" applyFill="1" applyAlignment="1">
      <alignment horizontal="left" vertical="center" indent="1"/>
    </xf>
    <xf numFmtId="166" fontId="0" fillId="9" borderId="0" xfId="1" applyNumberFormat="1" applyFont="1" applyFill="1" applyBorder="1" applyAlignment="1">
      <alignment horizontal="left" vertical="center" indent="1"/>
    </xf>
    <xf numFmtId="166" fontId="3" fillId="9" borderId="0" xfId="1" applyNumberFormat="1" applyFont="1" applyFill="1" applyBorder="1" applyAlignment="1">
      <alignment horizontal="left" vertical="center" indent="1"/>
    </xf>
    <xf numFmtId="0" fontId="0" fillId="4" borderId="0" xfId="0" applyFill="1" applyAlignment="1">
      <alignment horizontal="left" vertical="center" indent="1"/>
    </xf>
    <xf numFmtId="0" fontId="0" fillId="0" borderId="0" xfId="0" applyAlignment="1">
      <alignment horizontal="left" indent="1"/>
    </xf>
    <xf numFmtId="0" fontId="0" fillId="7" borderId="0" xfId="0" applyFill="1" applyAlignment="1">
      <alignment horizontal="left"/>
    </xf>
    <xf numFmtId="0" fontId="0" fillId="4" borderId="0" xfId="0" applyFill="1" applyAlignment="1">
      <alignment horizontal="left"/>
    </xf>
    <xf numFmtId="0" fontId="0" fillId="2" borderId="0" xfId="0" applyFill="1" applyAlignment="1">
      <alignment horizontal="left" vertical="center" indent="1"/>
    </xf>
    <xf numFmtId="0" fontId="15" fillId="5" borderId="0" xfId="0" applyFont="1" applyFill="1" applyAlignment="1">
      <alignment horizontal="left" vertical="center" indent="1"/>
    </xf>
    <xf numFmtId="0" fontId="0" fillId="5" borderId="0" xfId="0" applyFill="1" applyAlignment="1">
      <alignment horizontal="left" vertical="center" indent="2"/>
    </xf>
    <xf numFmtId="0" fontId="0" fillId="7" borderId="0" xfId="0" applyFill="1" applyAlignment="1">
      <alignment horizontal="left" vertical="center"/>
    </xf>
    <xf numFmtId="0" fontId="13" fillId="7" borderId="0" xfId="0" applyFont="1" applyFill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0" borderId="0" xfId="0" applyAlignment="1">
      <alignment horizontal="left"/>
    </xf>
    <xf numFmtId="0" fontId="0" fillId="8" borderId="0" xfId="0" applyFill="1" applyAlignment="1">
      <alignment horizontal="left" vertical="center" indent="1"/>
    </xf>
    <xf numFmtId="166" fontId="3" fillId="8" borderId="0" xfId="0" applyNumberFormat="1" applyFont="1" applyFill="1" applyAlignment="1">
      <alignment horizontal="left" vertical="center" indent="1"/>
    </xf>
    <xf numFmtId="166" fontId="0" fillId="8" borderId="0" xfId="1" applyNumberFormat="1" applyFont="1" applyFill="1" applyBorder="1" applyAlignment="1">
      <alignment horizontal="left" vertical="center" indent="1"/>
    </xf>
    <xf numFmtId="166" fontId="3" fillId="8" borderId="0" xfId="1" applyNumberFormat="1" applyFont="1" applyFill="1" applyBorder="1" applyAlignment="1">
      <alignment horizontal="left" vertical="center" indent="1"/>
    </xf>
    <xf numFmtId="0" fontId="13" fillId="2" borderId="0" xfId="0" applyFont="1" applyFill="1" applyAlignment="1">
      <alignment horizontal="left" vertical="center" indent="3"/>
    </xf>
    <xf numFmtId="0" fontId="0" fillId="5" borderId="2" xfId="0" applyFill="1" applyBorder="1" applyAlignment="1">
      <alignment horizontal="left" vertical="center" indent="1"/>
    </xf>
    <xf numFmtId="166" fontId="3" fillId="5" borderId="2" xfId="0" applyNumberFormat="1" applyFont="1" applyFill="1" applyBorder="1" applyAlignment="1">
      <alignment horizontal="left" vertical="center" indent="1"/>
    </xf>
    <xf numFmtId="166" fontId="5" fillId="5" borderId="2" xfId="1" applyNumberFormat="1" applyFont="1" applyFill="1" applyBorder="1" applyAlignment="1">
      <alignment horizontal="left" vertical="center" indent="1"/>
    </xf>
    <xf numFmtId="166" fontId="3" fillId="5" borderId="0" xfId="1" applyNumberFormat="1" applyFont="1" applyFill="1" applyBorder="1" applyAlignment="1">
      <alignment horizontal="left" vertical="center" indent="1"/>
    </xf>
    <xf numFmtId="166" fontId="6" fillId="0" borderId="0" xfId="1" applyNumberFormat="1" applyFont="1" applyFill="1" applyBorder="1" applyAlignment="1" applyProtection="1">
      <alignment horizontal="left" vertical="center" indent="4"/>
      <protection locked="0"/>
    </xf>
    <xf numFmtId="0" fontId="3" fillId="6" borderId="1" xfId="0" applyFont="1" applyFill="1" applyBorder="1" applyAlignment="1">
      <alignment horizontal="center" vertical="center"/>
    </xf>
    <xf numFmtId="0" fontId="0" fillId="9" borderId="3" xfId="0" applyFill="1" applyBorder="1" applyAlignment="1">
      <alignment horizontal="left" vertical="center" indent="1"/>
    </xf>
    <xf numFmtId="43" fontId="3" fillId="0" borderId="0" xfId="0" applyNumberFormat="1" applyFont="1" applyAlignment="1">
      <alignment vertical="center"/>
    </xf>
    <xf numFmtId="43" fontId="0" fillId="0" borderId="0" xfId="0" applyNumberFormat="1" applyAlignment="1">
      <alignment vertical="center"/>
    </xf>
    <xf numFmtId="10" fontId="0" fillId="0" borderId="0" xfId="2" applyNumberFormat="1" applyFont="1" applyAlignment="1">
      <alignment horizontal="left" vertical="center"/>
    </xf>
    <xf numFmtId="10" fontId="0" fillId="0" borderId="0" xfId="2" applyNumberFormat="1" applyFont="1" applyAlignment="1">
      <alignment horizontal="left" vertical="center" indent="1"/>
    </xf>
    <xf numFmtId="10" fontId="0" fillId="0" borderId="0" xfId="2" applyNumberFormat="1" applyFont="1"/>
    <xf numFmtId="10" fontId="3" fillId="0" borderId="0" xfId="2" applyNumberFormat="1" applyFont="1" applyAlignment="1">
      <alignment vertical="center"/>
    </xf>
    <xf numFmtId="10" fontId="0" fillId="0" borderId="0" xfId="2" applyNumberFormat="1" applyFont="1" applyAlignment="1">
      <alignment vertical="center"/>
    </xf>
    <xf numFmtId="167" fontId="0" fillId="0" borderId="0" xfId="0" applyNumberFormat="1" applyAlignment="1">
      <alignment vertical="center"/>
    </xf>
    <xf numFmtId="10" fontId="0" fillId="0" borderId="0" xfId="2" applyNumberFormat="1" applyFont="1" applyAlignment="1">
      <alignment horizontal="center" vertical="center"/>
    </xf>
    <xf numFmtId="44" fontId="0" fillId="0" borderId="0" xfId="0" applyNumberFormat="1" applyAlignment="1">
      <alignment vertical="center"/>
    </xf>
    <xf numFmtId="0" fontId="0" fillId="11" borderId="0" xfId="0" applyFill="1" applyAlignment="1">
      <alignment vertical="center"/>
    </xf>
    <xf numFmtId="0" fontId="0" fillId="11" borderId="0" xfId="0" quotePrefix="1" applyFill="1" applyAlignment="1">
      <alignment vertical="center"/>
    </xf>
    <xf numFmtId="164" fontId="4" fillId="11" borderId="0" xfId="0" applyNumberFormat="1" applyFont="1" applyFill="1" applyAlignment="1">
      <alignment vertical="center"/>
    </xf>
    <xf numFmtId="0" fontId="9" fillId="11" borderId="0" xfId="0" applyFont="1" applyFill="1" applyAlignment="1">
      <alignment horizontal="center" vertical="center"/>
    </xf>
    <xf numFmtId="10" fontId="9" fillId="11" borderId="0" xfId="2" applyNumberFormat="1" applyFont="1" applyFill="1" applyBorder="1" applyAlignment="1">
      <alignment horizontal="center" vertical="center"/>
    </xf>
    <xf numFmtId="0" fontId="7" fillId="11" borderId="0" xfId="0" applyFont="1" applyFill="1" applyAlignment="1">
      <alignment horizontal="center" vertical="center"/>
    </xf>
    <xf numFmtId="10" fontId="7" fillId="11" borderId="0" xfId="2" applyNumberFormat="1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 indent="2"/>
    </xf>
    <xf numFmtId="0" fontId="2" fillId="11" borderId="0" xfId="0" applyFont="1" applyFill="1" applyAlignment="1">
      <alignment horizontal="center" vertical="center"/>
    </xf>
    <xf numFmtId="164" fontId="10" fillId="11" borderId="0" xfId="0" applyNumberFormat="1" applyFont="1" applyFill="1" applyAlignment="1">
      <alignment horizontal="center" vertical="center"/>
    </xf>
    <xf numFmtId="164" fontId="2" fillId="11" borderId="0" xfId="0" applyNumberFormat="1" applyFont="1" applyFill="1" applyAlignment="1">
      <alignment horizontal="center" vertical="center"/>
    </xf>
    <xf numFmtId="0" fontId="10" fillId="7" borderId="0" xfId="0" applyFont="1" applyFill="1" applyAlignment="1">
      <alignment vertical="center" indent="3"/>
    </xf>
    <xf numFmtId="0" fontId="16" fillId="7" borderId="0" xfId="0" applyFont="1" applyFill="1" applyAlignment="1">
      <alignment horizontal="center" vertical="center"/>
    </xf>
    <xf numFmtId="164" fontId="10" fillId="10" borderId="0" xfId="0" applyNumberFormat="1" applyFont="1" applyFill="1" applyAlignment="1">
      <alignment horizontal="center" vertical="center"/>
    </xf>
    <xf numFmtId="164" fontId="2" fillId="3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left" vertical="top" indent="3"/>
    </xf>
  </cellXfs>
  <cellStyles count="4">
    <cellStyle name="Moeda" xfId="1" builtinId="4"/>
    <cellStyle name="Moeda 2" xfId="3" xr:uid="{3C91B92E-641D-49BB-91E6-EC9AAB5F0FA2}"/>
    <cellStyle name="Normal" xfId="0" builtinId="0"/>
    <cellStyle name="Porcentagem" xfId="2" builtinId="5"/>
  </cellStyles>
  <dxfs count="0"/>
  <tableStyles count="0" defaultTableStyle="TableStyleMedium2" defaultPivotStyle="PivotStyleLight16"/>
  <colors>
    <mruColors>
      <color rgb="FF76DADA"/>
      <color rgb="FF6A6818"/>
      <color rgb="FF003300"/>
      <color rgb="FFFFFFFF"/>
      <color rgb="FF969696"/>
      <color rgb="FFFF9933"/>
      <color rgb="FF00FF00"/>
      <color rgb="FFFF5050"/>
      <color rgb="FFC0C0C0"/>
      <color rgb="FF66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114300</xdr:rowOff>
    </xdr:from>
    <xdr:to>
      <xdr:col>0</xdr:col>
      <xdr:colOff>1543050</xdr:colOff>
      <xdr:row>3</xdr:row>
      <xdr:rowOff>38100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14E4A08-8656-4676-B404-3C4B35F76D2C}"/>
            </a:ext>
            <a:ext uri="{147F2762-F138-4A5C-976F-8EAC2B608ADB}">
              <a16:predDERef xmlns:a16="http://schemas.microsoft.com/office/drawing/2014/main" pred="{029D8FE2-4536-434B-86E5-19E788B02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114300"/>
          <a:ext cx="1352550" cy="495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amit_blanche_hurst_capital/Documents/Ativos%20empresariais%20compartilhado/Hurst%20Capital/Ativos%20Empresariais/NEGOCIOS/04%20Recusados/201912_cia_da_consulta/An_Fin_CiaDen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stidor"/>
      <sheetName val="Fluxo Geral da Operação"/>
      <sheetName val="Tomador de Recursos"/>
      <sheetName val="Financials Tomador"/>
      <sheetName val="WACC"/>
      <sheetName val="Credit Score"/>
      <sheetName val="Fluxo da Operação Investidor"/>
      <sheetName val="Fluxo da Operação Tomador"/>
      <sheetName val="Proposta 17_07_19"/>
      <sheetName val="Proposta 05082019"/>
      <sheetName val="Proposta exemplo"/>
    </sheetNames>
    <sheetDataSet>
      <sheetData sheetId="0"/>
      <sheetData sheetId="1"/>
      <sheetData sheetId="2">
        <row r="4">
          <cell r="K4">
            <v>1350000</v>
          </cell>
        </row>
        <row r="6">
          <cell r="K6">
            <v>1.1715E-2</v>
          </cell>
        </row>
        <row r="9">
          <cell r="K9">
            <v>6</v>
          </cell>
        </row>
        <row r="10">
          <cell r="K10">
            <v>18</v>
          </cell>
        </row>
        <row r="16">
          <cell r="J16">
            <v>1447714.4280945747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2B0BB-8AB3-40E5-96E0-E5DD9B530D62}">
  <dimension ref="A1:AFV97"/>
  <sheetViews>
    <sheetView showGridLines="0" tabSelected="1" topLeftCell="A62" zoomScale="60" zoomScaleNormal="60" workbookViewId="0">
      <selection activeCell="G75" sqref="G75"/>
    </sheetView>
  </sheetViews>
  <sheetFormatPr defaultRowHeight="15" x14ac:dyDescent="0.25"/>
  <cols>
    <col min="1" max="1" width="27" customWidth="1"/>
    <col min="2" max="2" width="22.28515625" style="55" bestFit="1" customWidth="1"/>
    <col min="3" max="3" width="23.42578125" style="55" customWidth="1"/>
    <col min="4" max="4" width="20.5703125" style="55" bestFit="1" customWidth="1"/>
    <col min="5" max="5" width="18.42578125" style="64" bestFit="1" customWidth="1"/>
    <col min="6" max="6" width="21" style="55" bestFit="1" customWidth="1"/>
    <col min="7" max="7" width="18.42578125" style="55" bestFit="1" customWidth="1"/>
    <col min="8" max="8" width="7.28515625" customWidth="1"/>
    <col min="9" max="9" width="40.42578125" bestFit="1" customWidth="1"/>
    <col min="10" max="10" width="16.85546875" bestFit="1" customWidth="1"/>
    <col min="15" max="15" width="14.85546875" bestFit="1" customWidth="1"/>
    <col min="19" max="83" width="0" hidden="1" customWidth="1"/>
    <col min="93" max="93" width="11.7109375" bestFit="1" customWidth="1"/>
    <col min="94" max="95" width="13.140625" bestFit="1" customWidth="1"/>
    <col min="96" max="96" width="8.5703125" bestFit="1" customWidth="1"/>
    <col min="97" max="97" width="13.5703125" bestFit="1" customWidth="1"/>
  </cols>
  <sheetData>
    <row r="1" spans="1:20" x14ac:dyDescent="0.25">
      <c r="A1" s="8"/>
      <c r="B1" s="42"/>
      <c r="C1" s="42"/>
      <c r="D1" s="42"/>
      <c r="E1" s="56"/>
      <c r="F1" s="42"/>
      <c r="G1" s="42"/>
    </row>
    <row r="2" spans="1:20" x14ac:dyDescent="0.25">
      <c r="A2" s="8"/>
      <c r="B2" s="42"/>
      <c r="C2" s="42"/>
      <c r="D2" s="42"/>
      <c r="E2" s="56"/>
      <c r="F2" s="42"/>
      <c r="G2" s="42"/>
    </row>
    <row r="3" spans="1:20" x14ac:dyDescent="0.25">
      <c r="A3" s="8"/>
      <c r="B3" s="42"/>
      <c r="C3" s="42"/>
      <c r="D3" s="42"/>
      <c r="E3" s="56"/>
      <c r="F3" s="42"/>
      <c r="G3" s="42"/>
    </row>
    <row r="4" spans="1:20" x14ac:dyDescent="0.25">
      <c r="A4" s="5"/>
      <c r="B4" s="43"/>
      <c r="C4" s="43"/>
      <c r="D4" s="43"/>
      <c r="E4" s="57"/>
      <c r="F4" s="43"/>
      <c r="G4" s="43"/>
    </row>
    <row r="5" spans="1:20" ht="31.5" x14ac:dyDescent="0.25">
      <c r="A5" s="15" t="s">
        <v>0</v>
      </c>
      <c r="B5" s="44"/>
      <c r="C5" s="44"/>
      <c r="D5" s="44"/>
      <c r="E5" s="54"/>
      <c r="F5" s="44"/>
      <c r="G5" s="44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0" ht="22.5" customHeight="1" x14ac:dyDescent="0.25">
      <c r="A6" s="23" t="s">
        <v>19</v>
      </c>
      <c r="B6" s="69"/>
      <c r="C6" s="69"/>
      <c r="D6" s="45"/>
      <c r="E6" s="58"/>
      <c r="F6" s="45"/>
      <c r="G6" s="45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0" x14ac:dyDescent="0.25">
      <c r="A7" s="16"/>
      <c r="B7" s="28"/>
      <c r="C7" s="28"/>
      <c r="D7" s="28"/>
      <c r="E7" s="37"/>
      <c r="F7" s="28"/>
      <c r="G7" s="28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0" ht="15.75" x14ac:dyDescent="0.25">
      <c r="A8" s="16"/>
      <c r="B8" s="28"/>
      <c r="C8" s="28"/>
      <c r="D8" s="28"/>
      <c r="E8" s="37"/>
      <c r="F8" s="28"/>
      <c r="G8" s="28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6"/>
    </row>
    <row r="9" spans="1:20" ht="15.75" x14ac:dyDescent="0.25">
      <c r="A9" s="17"/>
      <c r="B9" s="46"/>
      <c r="C9" s="46"/>
      <c r="D9" s="46"/>
      <c r="E9" s="7"/>
      <c r="F9" s="46"/>
      <c r="G9" s="46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6"/>
    </row>
    <row r="10" spans="1:20" ht="15.75" x14ac:dyDescent="0.25">
      <c r="A10" s="30" t="s">
        <v>1</v>
      </c>
      <c r="B10" s="47"/>
      <c r="C10" s="47"/>
      <c r="D10" s="47"/>
      <c r="E10" s="59"/>
      <c r="F10" s="47"/>
      <c r="G10" s="47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6"/>
    </row>
    <row r="11" spans="1:20" x14ac:dyDescent="0.25">
      <c r="A11" s="30" t="s">
        <v>2</v>
      </c>
      <c r="B11" s="47"/>
      <c r="C11" s="47"/>
      <c r="D11" s="47"/>
      <c r="E11" s="59"/>
      <c r="F11" s="47"/>
      <c r="G11" s="47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20" x14ac:dyDescent="0.25">
      <c r="A12" s="30" t="s">
        <v>3</v>
      </c>
      <c r="B12" s="47"/>
      <c r="C12" s="47"/>
      <c r="D12" s="47"/>
      <c r="E12" s="59"/>
      <c r="F12" s="47" t="s">
        <v>4</v>
      </c>
      <c r="G12" s="47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20" ht="15.75" customHeight="1" x14ac:dyDescent="0.25">
      <c r="A13" s="18"/>
      <c r="B13" s="26"/>
      <c r="C13" s="26"/>
      <c r="D13" s="26"/>
      <c r="E13" s="27"/>
      <c r="F13" s="26"/>
      <c r="G13" s="26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20" x14ac:dyDescent="0.25">
      <c r="A14" s="98" t="s">
        <v>5</v>
      </c>
      <c r="B14" s="98"/>
      <c r="C14" s="98"/>
      <c r="D14" s="98"/>
      <c r="E14" s="98"/>
      <c r="F14" s="98"/>
      <c r="G14" s="98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20" x14ac:dyDescent="0.25">
      <c r="A15" s="98"/>
      <c r="B15" s="98"/>
      <c r="C15" s="98"/>
      <c r="D15" s="98"/>
      <c r="E15" s="98"/>
      <c r="F15" s="98"/>
      <c r="G15" s="98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20" ht="22.5" customHeight="1" x14ac:dyDescent="0.25">
      <c r="A16" s="31" t="s">
        <v>6</v>
      </c>
      <c r="B16" s="74">
        <v>100000</v>
      </c>
      <c r="C16" s="48" t="s">
        <v>7</v>
      </c>
      <c r="D16" s="48"/>
      <c r="E16" s="60"/>
      <c r="F16" s="48"/>
      <c r="G16" s="48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854" x14ac:dyDescent="0.25">
      <c r="A17" s="37"/>
      <c r="B17" s="49"/>
      <c r="C17" s="49"/>
      <c r="D17" s="49"/>
      <c r="E17" s="61"/>
      <c r="F17" s="49"/>
      <c r="G17" s="49"/>
      <c r="I17" s="1"/>
      <c r="J17" s="1"/>
      <c r="K17" s="1"/>
      <c r="L17" s="1"/>
      <c r="M17" s="1"/>
      <c r="N17" s="1"/>
      <c r="O17" s="1"/>
      <c r="P17" s="1"/>
      <c r="Q17" s="1"/>
      <c r="R17" s="1"/>
      <c r="S17" s="11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  <c r="RQ17" s="2"/>
      <c r="RR17" s="2"/>
      <c r="RS17" s="2"/>
      <c r="RT17" s="2"/>
      <c r="RU17" s="2"/>
      <c r="RV17" s="2"/>
      <c r="RW17" s="2"/>
      <c r="RX17" s="2"/>
      <c r="RY17" s="2"/>
      <c r="RZ17" s="2"/>
      <c r="SA17" s="2"/>
      <c r="SB17" s="2"/>
      <c r="SC17" s="2"/>
      <c r="SD17" s="2"/>
      <c r="SE17" s="2"/>
      <c r="SF17" s="2"/>
      <c r="SG17" s="2"/>
      <c r="SH17" s="2"/>
      <c r="SI17" s="2"/>
      <c r="SJ17" s="2"/>
      <c r="SK17" s="2"/>
      <c r="SL17" s="2"/>
      <c r="SM17" s="2"/>
      <c r="SN17" s="2"/>
      <c r="SO17" s="2"/>
      <c r="SP17" s="2"/>
      <c r="SQ17" s="2"/>
      <c r="SR17" s="2"/>
      <c r="SS17" s="2"/>
      <c r="ST17" s="2"/>
      <c r="SU17" s="2"/>
      <c r="SV17" s="2"/>
      <c r="SW17" s="2"/>
      <c r="SX17" s="2"/>
      <c r="SY17" s="2"/>
      <c r="SZ17" s="2"/>
      <c r="TA17" s="2"/>
      <c r="TB17" s="2"/>
      <c r="TC17" s="2"/>
      <c r="TD17" s="2"/>
      <c r="TE17" s="2"/>
      <c r="TF17" s="2"/>
      <c r="TG17" s="2"/>
      <c r="TH17" s="2"/>
      <c r="TI17" s="2"/>
      <c r="TJ17" s="2"/>
      <c r="TK17" s="2"/>
      <c r="TL17" s="2"/>
      <c r="TM17" s="2"/>
      <c r="TN17" s="2"/>
      <c r="TO17" s="2"/>
      <c r="TP17" s="2"/>
      <c r="TQ17" s="2"/>
      <c r="TR17" s="2"/>
      <c r="TS17" s="2"/>
      <c r="TT17" s="2"/>
      <c r="TU17" s="2"/>
      <c r="TV17" s="2"/>
      <c r="TW17" s="2"/>
      <c r="TX17" s="2"/>
      <c r="TY17" s="2"/>
      <c r="TZ17" s="2"/>
      <c r="UA17" s="2"/>
      <c r="UB17" s="2"/>
      <c r="UC17" s="2"/>
      <c r="UD17" s="2"/>
      <c r="UE17" s="2"/>
      <c r="UF17" s="2"/>
      <c r="UG17" s="2"/>
      <c r="UH17" s="2"/>
      <c r="UI17" s="2"/>
      <c r="UJ17" s="2"/>
      <c r="UK17" s="2"/>
      <c r="UL17" s="2"/>
      <c r="UM17" s="2"/>
      <c r="UN17" s="2"/>
      <c r="UO17" s="2"/>
      <c r="UP17" s="2"/>
      <c r="UQ17" s="2"/>
      <c r="UR17" s="2"/>
      <c r="US17" s="2"/>
      <c r="UT17" s="2"/>
      <c r="UU17" s="2"/>
      <c r="UV17" s="2"/>
      <c r="UW17" s="2"/>
      <c r="UX17" s="2"/>
      <c r="UY17" s="2"/>
      <c r="UZ17" s="2"/>
      <c r="VA17" s="2"/>
      <c r="VB17" s="2"/>
      <c r="VC17" s="2"/>
      <c r="VD17" s="2"/>
      <c r="VE17" s="2"/>
      <c r="VF17" s="2"/>
      <c r="VG17" s="2"/>
      <c r="VH17" s="2"/>
      <c r="VI17" s="2"/>
      <c r="VJ17" s="2"/>
      <c r="VK17" s="2"/>
      <c r="VL17" s="2"/>
      <c r="VM17" s="2"/>
      <c r="VN17" s="2"/>
      <c r="VO17" s="2"/>
      <c r="VP17" s="2"/>
      <c r="VQ17" s="2"/>
      <c r="VR17" s="2"/>
      <c r="VS17" s="2"/>
      <c r="VT17" s="2"/>
      <c r="VU17" s="2"/>
      <c r="VV17" s="2"/>
      <c r="VW17" s="2"/>
      <c r="VX17" s="2"/>
      <c r="VY17" s="2"/>
      <c r="VZ17" s="2"/>
      <c r="WA17" s="2"/>
      <c r="WB17" s="2"/>
      <c r="WC17" s="2"/>
      <c r="WD17" s="2"/>
      <c r="WE17" s="2"/>
      <c r="WF17" s="2"/>
      <c r="WG17" s="2"/>
      <c r="WH17" s="2"/>
      <c r="WI17" s="2"/>
      <c r="WJ17" s="2"/>
      <c r="WK17" s="2"/>
      <c r="WL17" s="2"/>
      <c r="WM17" s="2"/>
      <c r="WN17" s="2"/>
      <c r="WO17" s="2"/>
      <c r="WP17" s="2"/>
      <c r="WQ17" s="2"/>
      <c r="WR17" s="2"/>
      <c r="WS17" s="2"/>
      <c r="WT17" s="2"/>
      <c r="WU17" s="2"/>
      <c r="WV17" s="2"/>
      <c r="WW17" s="2"/>
      <c r="WX17" s="2"/>
      <c r="WY17" s="2"/>
      <c r="WZ17" s="2"/>
      <c r="XA17" s="2"/>
      <c r="XB17" s="2"/>
      <c r="XC17" s="2"/>
      <c r="XD17" s="2"/>
      <c r="XE17" s="2"/>
      <c r="XF17" s="2"/>
      <c r="XG17" s="2"/>
      <c r="XH17" s="2"/>
      <c r="XI17" s="2"/>
      <c r="XJ17" s="2"/>
      <c r="XK17" s="2"/>
      <c r="XL17" s="2"/>
      <c r="XM17" s="2"/>
      <c r="XN17" s="2"/>
      <c r="XO17" s="2"/>
      <c r="XP17" s="2"/>
      <c r="XQ17" s="2"/>
      <c r="XR17" s="2"/>
      <c r="XS17" s="2"/>
      <c r="XT17" s="2"/>
      <c r="XU17" s="2"/>
      <c r="XV17" s="2"/>
      <c r="XW17" s="2"/>
      <c r="XX17" s="2"/>
      <c r="XY17" s="2"/>
      <c r="XZ17" s="2"/>
      <c r="YA17" s="2"/>
      <c r="YB17" s="2"/>
      <c r="YC17" s="2"/>
      <c r="YD17" s="2"/>
      <c r="YE17" s="2"/>
      <c r="YF17" s="2"/>
      <c r="YG17" s="2"/>
      <c r="YH17" s="2"/>
      <c r="YI17" s="2"/>
      <c r="YJ17" s="2"/>
      <c r="YK17" s="2"/>
      <c r="YL17" s="2"/>
      <c r="YM17" s="2"/>
      <c r="YN17" s="2"/>
      <c r="YO17" s="2"/>
      <c r="YP17" s="2"/>
      <c r="YQ17" s="2"/>
      <c r="YR17" s="2"/>
      <c r="YS17" s="2"/>
      <c r="YT17" s="2"/>
      <c r="YU17" s="2"/>
      <c r="YV17" s="2"/>
      <c r="YW17" s="2"/>
      <c r="YX17" s="2"/>
      <c r="YY17" s="2"/>
      <c r="YZ17" s="2"/>
      <c r="ZA17" s="2"/>
      <c r="ZB17" s="2"/>
      <c r="ZC17" s="2"/>
      <c r="ZD17" s="2"/>
      <c r="ZE17" s="2"/>
      <c r="ZF17" s="2"/>
      <c r="ZG17" s="2"/>
      <c r="ZH17" s="2"/>
      <c r="ZI17" s="2"/>
      <c r="ZJ17" s="2"/>
      <c r="ZK17" s="2"/>
      <c r="ZL17" s="2"/>
      <c r="ZM17" s="2"/>
      <c r="ZN17" s="2"/>
      <c r="ZO17" s="2"/>
      <c r="ZP17" s="2"/>
      <c r="ZQ17" s="2"/>
      <c r="ZR17" s="2"/>
      <c r="ZS17" s="2"/>
      <c r="ZT17" s="2"/>
      <c r="ZU17" s="2"/>
      <c r="ZV17" s="2"/>
      <c r="ZW17" s="2"/>
      <c r="ZX17" s="2"/>
      <c r="ZY17" s="2"/>
      <c r="ZZ17" s="2"/>
      <c r="AAA17" s="2"/>
      <c r="AAB17" s="2"/>
      <c r="AAC17" s="2"/>
      <c r="AAD17" s="2"/>
      <c r="AAE17" s="2"/>
      <c r="AAF17" s="2"/>
      <c r="AAG17" s="2"/>
      <c r="AAH17" s="2"/>
      <c r="AAI17" s="2"/>
      <c r="AAJ17" s="2"/>
      <c r="AAK17" s="2"/>
      <c r="AAL17" s="2"/>
      <c r="AAM17" s="2"/>
      <c r="AAN17" s="2"/>
      <c r="AAO17" s="2"/>
      <c r="AAP17" s="2"/>
      <c r="AAQ17" s="2"/>
      <c r="AAR17" s="2"/>
      <c r="AAS17" s="2"/>
      <c r="AAT17" s="2"/>
      <c r="AAU17" s="2"/>
      <c r="AAV17" s="2"/>
      <c r="AAW17" s="2"/>
      <c r="AAX17" s="2"/>
      <c r="AAY17" s="2"/>
      <c r="AAZ17" s="2"/>
      <c r="ABA17" s="2"/>
      <c r="ABB17" s="2"/>
      <c r="ABC17" s="2"/>
      <c r="ABD17" s="2"/>
      <c r="ABE17" s="2"/>
      <c r="ABF17" s="2"/>
      <c r="ABG17" s="2"/>
      <c r="ABH17" s="2"/>
      <c r="ABI17" s="2"/>
      <c r="ABJ17" s="2"/>
      <c r="ABK17" s="2"/>
      <c r="ABL17" s="2"/>
      <c r="ABM17" s="2"/>
      <c r="ABN17" s="2"/>
      <c r="ABO17" s="2"/>
      <c r="ABP17" s="2"/>
      <c r="ABQ17" s="2"/>
      <c r="ABR17" s="2"/>
      <c r="ABS17" s="2"/>
      <c r="ABT17" s="2"/>
      <c r="ABU17" s="2"/>
      <c r="ABV17" s="2"/>
      <c r="ABW17" s="2"/>
      <c r="ABX17" s="2"/>
      <c r="ABY17" s="2"/>
      <c r="ABZ17" s="2"/>
      <c r="ACA17" s="2"/>
      <c r="ACB17" s="2"/>
      <c r="ACC17" s="2"/>
      <c r="ACD17" s="2"/>
      <c r="ACE17" s="2"/>
      <c r="ACF17" s="2"/>
      <c r="ACG17" s="2"/>
      <c r="ACH17" s="2"/>
      <c r="ACI17" s="2"/>
      <c r="ACJ17" s="2"/>
      <c r="ACK17" s="2"/>
      <c r="ACL17" s="2"/>
      <c r="ACM17" s="2"/>
      <c r="ACN17" s="2"/>
      <c r="ACO17" s="2"/>
      <c r="ACP17" s="2"/>
      <c r="ACQ17" s="2"/>
      <c r="ACR17" s="2"/>
      <c r="ACS17" s="2"/>
      <c r="ACT17" s="2"/>
      <c r="ACU17" s="2"/>
      <c r="ACV17" s="2"/>
      <c r="ACW17" s="2"/>
      <c r="ACX17" s="2"/>
      <c r="ACY17" s="2"/>
      <c r="ACZ17" s="2"/>
      <c r="ADA17" s="2"/>
      <c r="ADB17" s="2"/>
      <c r="ADC17" s="2"/>
      <c r="ADD17" s="2"/>
      <c r="ADE17" s="2"/>
      <c r="ADF17" s="2"/>
      <c r="ADG17" s="2"/>
      <c r="ADH17" s="2"/>
      <c r="ADI17" s="2"/>
      <c r="ADJ17" s="2"/>
      <c r="ADK17" s="2"/>
      <c r="ADL17" s="2"/>
      <c r="ADM17" s="2"/>
      <c r="ADN17" s="2"/>
      <c r="ADO17" s="2"/>
      <c r="ADP17" s="2"/>
      <c r="ADQ17" s="2"/>
      <c r="ADR17" s="2"/>
      <c r="ADS17" s="2"/>
      <c r="ADT17" s="2"/>
      <c r="ADU17" s="2"/>
      <c r="ADV17" s="2"/>
      <c r="ADW17" s="2"/>
      <c r="ADX17" s="2"/>
      <c r="ADY17" s="2"/>
      <c r="ADZ17" s="2"/>
      <c r="AEA17" s="2"/>
      <c r="AEB17" s="2"/>
      <c r="AEC17" s="2"/>
      <c r="AED17" s="2"/>
      <c r="AEE17" s="2"/>
      <c r="AEF17" s="2"/>
      <c r="AEG17" s="2"/>
      <c r="AEH17" s="2"/>
      <c r="AEI17" s="2"/>
      <c r="AEJ17" s="2"/>
      <c r="AEK17" s="2"/>
      <c r="AEL17" s="2"/>
      <c r="AEM17" s="2"/>
      <c r="AEN17" s="2"/>
      <c r="AEO17" s="2"/>
      <c r="AEP17" s="2"/>
      <c r="AEQ17" s="2"/>
      <c r="AER17" s="2"/>
      <c r="AES17" s="2"/>
      <c r="AET17" s="2"/>
      <c r="AEU17" s="2"/>
      <c r="AEV17" s="2"/>
      <c r="AEW17" s="2"/>
      <c r="AEX17" s="2"/>
      <c r="AEY17" s="2"/>
      <c r="AEZ17" s="2"/>
      <c r="AFA17" s="2"/>
      <c r="AFB17" s="2"/>
      <c r="AFC17" s="2"/>
      <c r="AFD17" s="2"/>
      <c r="AFE17" s="2"/>
      <c r="AFF17" s="2"/>
      <c r="AFG17" s="2"/>
      <c r="AFH17" s="2"/>
      <c r="AFI17" s="2"/>
      <c r="AFJ17" s="2"/>
      <c r="AFK17" s="2"/>
      <c r="AFL17" s="2"/>
      <c r="AFM17" s="2"/>
      <c r="AFN17" s="2"/>
      <c r="AFO17" s="2"/>
      <c r="AFP17" s="2"/>
      <c r="AFQ17" s="2"/>
      <c r="AFR17" s="2"/>
      <c r="AFS17" s="2"/>
      <c r="AFT17" s="2"/>
      <c r="AFU17" s="2"/>
      <c r="AFV17" s="2"/>
    </row>
    <row r="18" spans="1:854" ht="18.75" customHeight="1" x14ac:dyDescent="0.25">
      <c r="A18" s="103" t="s">
        <v>8</v>
      </c>
      <c r="B18" s="103"/>
      <c r="C18" s="103"/>
      <c r="D18" s="103"/>
      <c r="E18" s="103"/>
      <c r="F18" s="103"/>
      <c r="G18" s="103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854" ht="18.75" customHeight="1" x14ac:dyDescent="0.25">
      <c r="A19" s="29" t="s">
        <v>9</v>
      </c>
      <c r="B19" s="20">
        <f>((1+IRR(C26:C74))^12)-1</f>
        <v>0.17451096639612329</v>
      </c>
      <c r="C19" s="19"/>
      <c r="D19" s="21">
        <f>((1+IRR(D26:D74))^12)-1</f>
        <v>8.516537956731085E-2</v>
      </c>
      <c r="E19" s="62"/>
      <c r="F19" s="20">
        <f>((1+IRR(G26:G74))^12)-1</f>
        <v>0.21862052147283961</v>
      </c>
      <c r="G19" s="19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854" ht="18.75" customHeight="1" x14ac:dyDescent="0.25">
      <c r="A20" s="29" t="s">
        <v>10</v>
      </c>
      <c r="B20" s="22">
        <f>SUM(C27:C74)/-C26</f>
        <v>1.5780168946585651</v>
      </c>
      <c r="C20" s="19"/>
      <c r="D20" s="22">
        <f>SUM(E27:E74)/-E26</f>
        <v>1.2640770293280064</v>
      </c>
      <c r="E20" s="62"/>
      <c r="F20" s="22">
        <f>SUM(G27:G74)/-G26</f>
        <v>1.7215503808846864</v>
      </c>
      <c r="G20" s="19"/>
      <c r="I20" s="1"/>
      <c r="J20" s="1"/>
      <c r="K20" s="1"/>
      <c r="L20" s="1"/>
      <c r="M20" s="1"/>
      <c r="N20" s="1"/>
      <c r="O20" s="1"/>
      <c r="P20" s="1"/>
      <c r="Q20" s="1"/>
      <c r="R20" s="1"/>
      <c r="S20" s="13"/>
      <c r="T20" s="3"/>
      <c r="U20" s="3"/>
      <c r="V20" s="3"/>
    </row>
    <row r="21" spans="1:854" ht="18.75" customHeight="1" x14ac:dyDescent="0.25">
      <c r="A21" s="9"/>
      <c r="B21" s="54"/>
      <c r="C21" s="54"/>
      <c r="D21" s="54"/>
      <c r="E21" s="63"/>
      <c r="F21" s="54"/>
      <c r="G21" s="54"/>
      <c r="I21" s="1"/>
      <c r="J21" s="1"/>
      <c r="K21" s="1"/>
      <c r="L21" s="1"/>
      <c r="M21" s="1"/>
      <c r="N21" s="1"/>
      <c r="O21" s="1"/>
      <c r="P21" s="1"/>
      <c r="Q21" s="1"/>
      <c r="R21" s="1"/>
      <c r="S21" s="13"/>
      <c r="T21" s="3"/>
      <c r="U21" s="3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G21" s="2"/>
      <c r="CH21" s="2"/>
      <c r="CI21" s="2"/>
      <c r="CJ21" s="2"/>
      <c r="CK21" s="2"/>
      <c r="CL21" s="2"/>
      <c r="CM21" s="2"/>
      <c r="CN21" s="2"/>
    </row>
    <row r="22" spans="1:854" s="32" customFormat="1" ht="26.25" customHeight="1" x14ac:dyDescent="0.25">
      <c r="A22" s="99" t="s">
        <v>11</v>
      </c>
      <c r="B22" s="99"/>
      <c r="C22" s="99"/>
      <c r="D22" s="99"/>
      <c r="E22" s="99"/>
      <c r="F22" s="99"/>
      <c r="G22" s="99"/>
      <c r="I22" s="85"/>
      <c r="J22" s="33"/>
      <c r="K22" s="33"/>
      <c r="L22" s="33"/>
      <c r="M22" s="33"/>
      <c r="N22" s="33"/>
      <c r="O22" s="33"/>
      <c r="P22" s="33"/>
      <c r="Q22" s="33"/>
      <c r="R22" s="33"/>
      <c r="S22" s="34"/>
      <c r="T22" s="35"/>
      <c r="U22" s="35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G22" s="36"/>
      <c r="CH22" s="36"/>
      <c r="CI22" s="36"/>
      <c r="CJ22" s="36"/>
      <c r="CK22" s="36"/>
      <c r="CL22" s="36"/>
      <c r="CM22" s="36"/>
      <c r="CN22" s="36"/>
    </row>
    <row r="23" spans="1:854" ht="18.75" customHeight="1" x14ac:dyDescent="0.25">
      <c r="A23" s="9"/>
      <c r="B23" s="54"/>
      <c r="C23" s="54"/>
      <c r="D23" s="54"/>
      <c r="E23" s="63"/>
      <c r="F23" s="54"/>
      <c r="G23" s="54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854" ht="26.25" customHeight="1" x14ac:dyDescent="0.25">
      <c r="A24" s="75" t="s">
        <v>12</v>
      </c>
      <c r="B24" s="100" t="s">
        <v>13</v>
      </c>
      <c r="C24" s="100"/>
      <c r="D24" s="101" t="s">
        <v>14</v>
      </c>
      <c r="E24" s="101"/>
      <c r="F24" s="102" t="s">
        <v>15</v>
      </c>
      <c r="G24" s="102"/>
      <c r="I24" s="94"/>
      <c r="J24" s="94"/>
      <c r="K24" s="87"/>
      <c r="L24" s="87"/>
      <c r="M24" s="87"/>
      <c r="N24" s="87"/>
      <c r="O24" s="87"/>
      <c r="P24" s="87"/>
      <c r="Q24" s="87"/>
      <c r="R24" s="87"/>
      <c r="S24" s="1"/>
    </row>
    <row r="25" spans="1:854" ht="18.75" customHeight="1" x14ac:dyDescent="0.25">
      <c r="A25" s="38"/>
      <c r="B25" s="27" t="s">
        <v>16</v>
      </c>
      <c r="C25" s="70" t="s">
        <v>17</v>
      </c>
      <c r="D25" s="65" t="s">
        <v>16</v>
      </c>
      <c r="E25" s="65" t="s">
        <v>17</v>
      </c>
      <c r="F25" s="76" t="s">
        <v>16</v>
      </c>
      <c r="G25" s="50" t="s">
        <v>17</v>
      </c>
      <c r="I25" s="96"/>
      <c r="J25" s="96"/>
      <c r="K25" s="88"/>
      <c r="L25" s="87"/>
      <c r="M25" s="87"/>
      <c r="N25" s="87"/>
      <c r="O25" s="87"/>
      <c r="P25" s="87"/>
      <c r="Q25" s="87"/>
      <c r="R25" s="87"/>
      <c r="S25" s="11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</row>
    <row r="26" spans="1:854" ht="18.75" customHeight="1" x14ac:dyDescent="0.25">
      <c r="A26" s="38"/>
      <c r="B26" s="71">
        <v>-687074.99999999965</v>
      </c>
      <c r="C26" s="71">
        <f>-$B$16</f>
        <v>-100000</v>
      </c>
      <c r="D26" s="66">
        <v>-687074.99999999965</v>
      </c>
      <c r="E26" s="66">
        <f>-$B$16</f>
        <v>-100000</v>
      </c>
      <c r="F26" s="51">
        <v>-687074.99999999965</v>
      </c>
      <c r="G26" s="51">
        <f>-$B$16</f>
        <v>-100000</v>
      </c>
      <c r="I26" s="97"/>
      <c r="J26" s="97"/>
      <c r="K26" s="88"/>
      <c r="L26" s="87"/>
      <c r="M26" s="87"/>
      <c r="N26" s="87"/>
      <c r="O26" s="87"/>
      <c r="P26" s="87"/>
      <c r="Q26" s="87"/>
      <c r="R26" s="87"/>
      <c r="S26" s="1">
        <v>0.16041144936726118</v>
      </c>
      <c r="T26">
        <v>5.1980629280787685E-2</v>
      </c>
      <c r="U26">
        <v>3.7693816060184841E-2</v>
      </c>
      <c r="V26">
        <v>0.18006593746518421</v>
      </c>
      <c r="W26">
        <v>5.7038826627003915E-2</v>
      </c>
    </row>
    <row r="27" spans="1:854" ht="18.75" customHeight="1" x14ac:dyDescent="0.25">
      <c r="A27" s="39">
        <v>44835</v>
      </c>
      <c r="B27" s="72">
        <v>780.96577205475535</v>
      </c>
      <c r="C27" s="72">
        <f>$C$26/$B$26*B27</f>
        <v>113.6652872036904</v>
      </c>
      <c r="D27" s="67">
        <v>744.47204438864537</v>
      </c>
      <c r="E27" s="67">
        <f>$E$26/$D$26*D27</f>
        <v>108.35382518482636</v>
      </c>
      <c r="F27" s="52">
        <v>802.86200865442152</v>
      </c>
      <c r="G27" s="52">
        <f t="shared" ref="G27:G74" si="0">$G$26/$F$26*F27</f>
        <v>116.85216441500883</v>
      </c>
      <c r="I27" s="97"/>
      <c r="J27" s="97"/>
      <c r="K27" s="88"/>
      <c r="L27" s="89"/>
      <c r="M27" s="87"/>
      <c r="N27" s="89"/>
      <c r="O27" s="89"/>
      <c r="P27" s="89"/>
      <c r="Q27" s="89"/>
      <c r="R27" s="89"/>
      <c r="S27" s="1"/>
    </row>
    <row r="28" spans="1:854" ht="18.75" customHeight="1" x14ac:dyDescent="0.25">
      <c r="A28" s="40">
        <f>EDATE(A27,1)</f>
        <v>44866</v>
      </c>
      <c r="B28" s="72">
        <v>2739.7815805670912</v>
      </c>
      <c r="C28" s="72">
        <f>$C$26/$B$26*B28</f>
        <v>398.76019074585633</v>
      </c>
      <c r="D28" s="67">
        <v>2611.7544039050777</v>
      </c>
      <c r="E28" s="67">
        <f>$E$26/$D$26*D28</f>
        <v>380.12653697268553</v>
      </c>
      <c r="F28" s="52">
        <v>2816.5978865642992</v>
      </c>
      <c r="G28" s="52">
        <f t="shared" si="0"/>
        <v>409.94038300975888</v>
      </c>
      <c r="I28" s="1"/>
      <c r="J28" s="1"/>
      <c r="K28" s="11"/>
      <c r="L28" s="1"/>
      <c r="M28" s="11"/>
      <c r="N28" s="11"/>
      <c r="O28" s="11"/>
      <c r="P28" s="11"/>
      <c r="Q28" s="11"/>
      <c r="R28" s="11"/>
      <c r="S28" s="1"/>
    </row>
    <row r="29" spans="1:854" ht="18.75" customHeight="1" x14ac:dyDescent="0.25">
      <c r="A29" s="39">
        <f t="shared" ref="A29:A74" si="1">EDATE(A28,1)</f>
        <v>44896</v>
      </c>
      <c r="B29" s="72">
        <v>1200.1751751236291</v>
      </c>
      <c r="C29" s="72">
        <f>$C$26/$B$26*B29</f>
        <v>174.67891789449911</v>
      </c>
      <c r="D29" s="67">
        <v>1144.0922230150486</v>
      </c>
      <c r="E29" s="67">
        <f>$E$26/$D$26*D29</f>
        <v>166.51635163774685</v>
      </c>
      <c r="F29" s="52">
        <v>1233.8249463887776</v>
      </c>
      <c r="G29" s="52">
        <f t="shared" si="0"/>
        <v>179.57645764855047</v>
      </c>
      <c r="I29" s="1"/>
      <c r="J29" s="1"/>
      <c r="K29" s="12"/>
      <c r="L29" s="1"/>
      <c r="M29" s="12"/>
      <c r="N29" s="12"/>
      <c r="O29" s="1"/>
      <c r="P29" s="77"/>
      <c r="Q29" s="12"/>
      <c r="R29" s="12"/>
      <c r="S29" s="11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</row>
    <row r="30" spans="1:854" ht="18.75" customHeight="1" x14ac:dyDescent="0.25">
      <c r="A30" s="40">
        <f t="shared" si="1"/>
        <v>44927</v>
      </c>
      <c r="B30" s="72">
        <v>5337.2254983993371</v>
      </c>
      <c r="C30" s="72">
        <f t="shared" ref="C30:C58" si="2">$C$26/$B$26*B30</f>
        <v>776.8039149145784</v>
      </c>
      <c r="D30" s="67">
        <v>4653.0344191148897</v>
      </c>
      <c r="E30" s="67">
        <f>$E$26/$D$26*D30</f>
        <v>677.22365376631262</v>
      </c>
      <c r="F30" s="52">
        <v>7031.1144353890268</v>
      </c>
      <c r="G30" s="52">
        <f t="shared" si="0"/>
        <v>1023.340164521927</v>
      </c>
      <c r="I30" s="95"/>
      <c r="J30" s="95"/>
      <c r="K30" s="1"/>
      <c r="L30" s="1"/>
      <c r="M30" s="84"/>
      <c r="N30" s="1"/>
      <c r="O30" s="1"/>
      <c r="P30" s="78"/>
      <c r="Q30" s="1"/>
      <c r="R30" s="1"/>
      <c r="S30" s="1"/>
    </row>
    <row r="31" spans="1:854" ht="18.75" customHeight="1" x14ac:dyDescent="0.25">
      <c r="A31" s="39">
        <f t="shared" si="1"/>
        <v>44958</v>
      </c>
      <c r="B31" s="72">
        <v>8522.273158324846</v>
      </c>
      <c r="C31" s="72">
        <f t="shared" si="2"/>
        <v>1240.3701427536805</v>
      </c>
      <c r="D31" s="67">
        <v>6946.5542039542925</v>
      </c>
      <c r="E31" s="67">
        <f>$E$26/$D$26*D31</f>
        <v>1011.0328863594652</v>
      </c>
      <c r="F31" s="52">
        <v>12491.006167446541</v>
      </c>
      <c r="G31" s="52">
        <f t="shared" si="0"/>
        <v>1817.9974773418546</v>
      </c>
      <c r="I31" s="90"/>
      <c r="J31" s="91"/>
      <c r="K31" s="1"/>
      <c r="L31" s="1"/>
      <c r="M31" s="1"/>
      <c r="N31" s="1"/>
      <c r="O31" s="86"/>
      <c r="P31" s="1"/>
      <c r="Q31" s="1"/>
      <c r="R31" s="1"/>
      <c r="S31" s="11"/>
    </row>
    <row r="32" spans="1:854" ht="18.75" customHeight="1" x14ac:dyDescent="0.25">
      <c r="A32" s="40">
        <f t="shared" si="1"/>
        <v>44986</v>
      </c>
      <c r="B32" s="72">
        <v>3324.2992676800618</v>
      </c>
      <c r="C32" s="72">
        <f t="shared" si="2"/>
        <v>483.83353603028252</v>
      </c>
      <c r="D32" s="67">
        <v>2660.0954983057391</v>
      </c>
      <c r="E32" s="67">
        <f t="shared" ref="E32:E74" si="3">$E$26/$D$26*D32</f>
        <v>387.16231827758838</v>
      </c>
      <c r="F32" s="52">
        <v>5088.8144513823408</v>
      </c>
      <c r="G32" s="52">
        <f t="shared" si="0"/>
        <v>740.6490487039033</v>
      </c>
      <c r="I32" s="92"/>
      <c r="J32" s="93"/>
      <c r="K32" s="13"/>
      <c r="L32" s="1"/>
      <c r="M32" s="13"/>
      <c r="N32" s="13"/>
      <c r="O32" s="86"/>
      <c r="P32" s="13"/>
      <c r="Q32" s="13"/>
      <c r="R32" s="13"/>
      <c r="S32" s="11"/>
    </row>
    <row r="33" spans="1:92" ht="18.75" customHeight="1" x14ac:dyDescent="0.25">
      <c r="A33" s="39">
        <f t="shared" si="1"/>
        <v>45017</v>
      </c>
      <c r="B33" s="72">
        <v>3096.4423734458869</v>
      </c>
      <c r="C33" s="72">
        <f t="shared" si="2"/>
        <v>450.67021408811098</v>
      </c>
      <c r="D33" s="67">
        <v>2456.3564289558394</v>
      </c>
      <c r="E33" s="67">
        <f t="shared" si="3"/>
        <v>357.50921354376754</v>
      </c>
      <c r="F33" s="52">
        <v>4833.5018424661048</v>
      </c>
      <c r="G33" s="52">
        <f t="shared" si="0"/>
        <v>703.4896979901913</v>
      </c>
      <c r="I33" s="92"/>
      <c r="J33" s="93"/>
      <c r="K33" s="13"/>
      <c r="L33" s="1"/>
      <c r="M33" s="13"/>
      <c r="N33" s="1"/>
      <c r="O33" s="86"/>
      <c r="P33" s="13"/>
      <c r="Q33" s="13"/>
      <c r="R33" s="13"/>
      <c r="S33" s="11"/>
    </row>
    <row r="34" spans="1:92" ht="18.75" customHeight="1" x14ac:dyDescent="0.25">
      <c r="A34" s="40">
        <f t="shared" si="1"/>
        <v>45047</v>
      </c>
      <c r="B34" s="72">
        <v>8674.1696200164315</v>
      </c>
      <c r="C34" s="72">
        <f t="shared" si="2"/>
        <v>1262.4778401217386</v>
      </c>
      <c r="D34" s="67">
        <v>7087.4261415773526</v>
      </c>
      <c r="E34" s="67">
        <f t="shared" si="3"/>
        <v>1031.5360246810546</v>
      </c>
      <c r="F34" s="52">
        <v>12639.138790462284</v>
      </c>
      <c r="G34" s="52">
        <f t="shared" si="0"/>
        <v>1839.5573686223906</v>
      </c>
      <c r="I34" s="92"/>
      <c r="J34" s="93"/>
      <c r="K34" s="13"/>
      <c r="L34" s="1"/>
      <c r="M34" s="13"/>
      <c r="N34" s="1"/>
      <c r="O34" s="86"/>
      <c r="P34" s="1"/>
      <c r="Q34" s="1"/>
      <c r="R34" s="1"/>
      <c r="S34" s="11"/>
    </row>
    <row r="35" spans="1:92" ht="18.75" customHeight="1" x14ac:dyDescent="0.25">
      <c r="A35" s="39">
        <f t="shared" si="1"/>
        <v>45078</v>
      </c>
      <c r="B35" s="72">
        <v>4438.4873681296522</v>
      </c>
      <c r="C35" s="72">
        <f t="shared" si="2"/>
        <v>645.99750655018079</v>
      </c>
      <c r="D35" s="67">
        <v>3537.3685214657962</v>
      </c>
      <c r="E35" s="67">
        <f t="shared" si="3"/>
        <v>514.84459796467604</v>
      </c>
      <c r="F35" s="52">
        <v>6856.841051884865</v>
      </c>
      <c r="G35" s="52">
        <f t="shared" si="0"/>
        <v>997.9756288447212</v>
      </c>
      <c r="I35" s="92"/>
      <c r="J35" s="93"/>
      <c r="K35" s="13"/>
      <c r="L35" s="1"/>
      <c r="M35" s="13"/>
      <c r="N35" s="1"/>
      <c r="O35" s="86"/>
      <c r="P35" s="1"/>
      <c r="Q35" s="1"/>
      <c r="R35" s="1"/>
      <c r="S35" s="1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G35" s="4"/>
      <c r="CH35" s="4"/>
      <c r="CI35" s="4"/>
      <c r="CJ35" s="4"/>
      <c r="CK35" s="4"/>
    </row>
    <row r="36" spans="1:92" ht="18.75" customHeight="1" x14ac:dyDescent="0.25">
      <c r="A36" s="40">
        <f t="shared" si="1"/>
        <v>45108</v>
      </c>
      <c r="B36" s="72">
        <v>7985.2479358404353</v>
      </c>
      <c r="C36" s="72">
        <f t="shared" si="2"/>
        <v>1162.2090653626517</v>
      </c>
      <c r="D36" s="67">
        <v>6216.6854393646963</v>
      </c>
      <c r="E36" s="67">
        <f t="shared" si="3"/>
        <v>904.8044885004839</v>
      </c>
      <c r="F36" s="52">
        <v>12979.624528631985</v>
      </c>
      <c r="G36" s="52">
        <f t="shared" si="0"/>
        <v>1889.113201416438</v>
      </c>
      <c r="I36" s="92"/>
      <c r="J36" s="93"/>
      <c r="K36" s="13"/>
      <c r="L36" s="14"/>
      <c r="M36" s="1"/>
      <c r="N36" s="1"/>
      <c r="O36" s="86"/>
      <c r="P36" s="1"/>
      <c r="Q36" s="11"/>
      <c r="R36" s="11"/>
      <c r="S36" s="11"/>
    </row>
    <row r="37" spans="1:92" ht="18.75" customHeight="1" x14ac:dyDescent="0.25">
      <c r="A37" s="39">
        <f t="shared" si="1"/>
        <v>45139</v>
      </c>
      <c r="B37" s="72">
        <v>7628.6778367335774</v>
      </c>
      <c r="C37" s="72">
        <f t="shared" si="2"/>
        <v>1110.3122420017582</v>
      </c>
      <c r="D37" s="67">
        <v>6299.464096616568</v>
      </c>
      <c r="E37" s="67">
        <f t="shared" si="3"/>
        <v>916.8524683064544</v>
      </c>
      <c r="F37" s="52">
        <v>10826.311074605084</v>
      </c>
      <c r="G37" s="52">
        <f t="shared" si="0"/>
        <v>1575.7102317221686</v>
      </c>
      <c r="I37" s="92"/>
      <c r="J37" s="93"/>
      <c r="K37" s="13"/>
      <c r="L37" s="1"/>
      <c r="M37" s="1"/>
      <c r="N37" s="1"/>
      <c r="O37" s="86"/>
      <c r="P37" s="1"/>
      <c r="Q37" s="11"/>
      <c r="R37" s="1"/>
      <c r="S37" s="1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G37" s="4"/>
      <c r="CH37" s="4"/>
      <c r="CI37" s="4"/>
      <c r="CJ37" s="4"/>
      <c r="CK37" s="4"/>
      <c r="CL37" s="4"/>
      <c r="CM37" s="4"/>
      <c r="CN37" s="4"/>
    </row>
    <row r="38" spans="1:92" ht="18.75" customHeight="1" x14ac:dyDescent="0.25">
      <c r="A38" s="40">
        <f t="shared" si="1"/>
        <v>45170</v>
      </c>
      <c r="B38" s="72">
        <v>5239.6147024662796</v>
      </c>
      <c r="C38" s="72">
        <f t="shared" si="2"/>
        <v>762.59719862697409</v>
      </c>
      <c r="D38" s="67">
        <v>4117.1387352486518</v>
      </c>
      <c r="E38" s="67">
        <f t="shared" si="3"/>
        <v>599.22697452951331</v>
      </c>
      <c r="F38" s="52">
        <v>8350.8475689490133</v>
      </c>
      <c r="G38" s="52">
        <f t="shared" si="0"/>
        <v>1215.4200879014688</v>
      </c>
      <c r="I38" s="92"/>
      <c r="J38" s="93"/>
      <c r="K38" s="13"/>
      <c r="L38" s="11"/>
      <c r="M38" s="1"/>
      <c r="N38" s="11"/>
      <c r="O38" s="86"/>
      <c r="P38" s="1"/>
      <c r="Q38" s="11"/>
      <c r="R38" s="1"/>
      <c r="S38" s="11"/>
    </row>
    <row r="39" spans="1:92" ht="18.75" customHeight="1" x14ac:dyDescent="0.25">
      <c r="A39" s="39">
        <f t="shared" si="1"/>
        <v>45200</v>
      </c>
      <c r="B39" s="72">
        <v>4463.0615927055023</v>
      </c>
      <c r="C39" s="72">
        <f t="shared" si="2"/>
        <v>649.57415023185308</v>
      </c>
      <c r="D39" s="67">
        <v>3479.9326477316026</v>
      </c>
      <c r="E39" s="67">
        <f t="shared" si="3"/>
        <v>506.48512138145099</v>
      </c>
      <c r="F39" s="52">
        <v>7231.1475885819609</v>
      </c>
      <c r="G39" s="52">
        <f t="shared" si="0"/>
        <v>1052.4538934733421</v>
      </c>
      <c r="I39" s="92"/>
      <c r="J39" s="93"/>
      <c r="K39" s="13"/>
      <c r="L39" s="14"/>
      <c r="M39" s="1"/>
      <c r="O39" s="86"/>
      <c r="P39" s="1"/>
      <c r="Q39" s="11"/>
      <c r="R39" s="1"/>
      <c r="S39" s="11"/>
    </row>
    <row r="40" spans="1:92" ht="18.75" customHeight="1" x14ac:dyDescent="0.25">
      <c r="A40" s="40">
        <f t="shared" si="1"/>
        <v>45231</v>
      </c>
      <c r="B40" s="72">
        <v>6205.9572004441761</v>
      </c>
      <c r="C40" s="72">
        <f t="shared" si="2"/>
        <v>903.24305213319928</v>
      </c>
      <c r="D40" s="67">
        <v>5119.782673911217</v>
      </c>
      <c r="E40" s="67">
        <f t="shared" si="3"/>
        <v>745.15630373848842</v>
      </c>
      <c r="F40" s="52">
        <v>8828.4417663861532</v>
      </c>
      <c r="G40" s="52">
        <f t="shared" si="0"/>
        <v>1284.9313053722167</v>
      </c>
      <c r="I40" s="92"/>
      <c r="J40" s="93"/>
      <c r="K40" s="13"/>
      <c r="L40" s="14"/>
      <c r="M40" s="1"/>
      <c r="O40" s="86"/>
      <c r="P40" s="1"/>
      <c r="Q40" s="11"/>
      <c r="R40" s="1"/>
      <c r="S40" s="11"/>
    </row>
    <row r="41" spans="1:92" ht="18.75" customHeight="1" x14ac:dyDescent="0.25">
      <c r="A41" s="39">
        <f t="shared" si="1"/>
        <v>45261</v>
      </c>
      <c r="B41" s="72">
        <v>4753.0840159618128</v>
      </c>
      <c r="C41" s="72">
        <f t="shared" si="2"/>
        <v>691.7853241584711</v>
      </c>
      <c r="D41" s="67">
        <v>3768.6465014099945</v>
      </c>
      <c r="E41" s="67">
        <f t="shared" si="3"/>
        <v>548.50584017901929</v>
      </c>
      <c r="F41" s="52">
        <v>7427.776453541831</v>
      </c>
      <c r="G41" s="52">
        <f t="shared" si="0"/>
        <v>1081.0721469332802</v>
      </c>
      <c r="I41" s="92"/>
      <c r="J41" s="93"/>
      <c r="K41" s="13"/>
      <c r="L41" s="14"/>
      <c r="M41" s="1"/>
      <c r="O41" s="86"/>
      <c r="P41" s="1"/>
      <c r="Q41" s="11"/>
      <c r="R41" s="1"/>
      <c r="S41" s="11"/>
    </row>
    <row r="42" spans="1:92" ht="18.75" customHeight="1" x14ac:dyDescent="0.25">
      <c r="A42" s="40">
        <f t="shared" si="1"/>
        <v>45292</v>
      </c>
      <c r="B42" s="72">
        <v>7193.3944411356351</v>
      </c>
      <c r="C42" s="72">
        <f t="shared" si="2"/>
        <v>1046.9591298090659</v>
      </c>
      <c r="D42" s="67">
        <v>5938.2283689721316</v>
      </c>
      <c r="E42" s="67">
        <f t="shared" si="3"/>
        <v>864.27658828688789</v>
      </c>
      <c r="F42" s="52">
        <v>10216.416154838367</v>
      </c>
      <c r="G42" s="52">
        <f t="shared" si="0"/>
        <v>1486.9433693320777</v>
      </c>
      <c r="I42" s="92"/>
      <c r="J42" s="93"/>
      <c r="K42" s="13"/>
      <c r="L42" s="1"/>
      <c r="M42" s="1"/>
      <c r="O42" s="86"/>
      <c r="P42" s="1"/>
      <c r="Q42" s="11"/>
      <c r="R42" s="1"/>
      <c r="S42" s="11"/>
    </row>
    <row r="43" spans="1:92" ht="18.75" customHeight="1" x14ac:dyDescent="0.25">
      <c r="A43" s="39">
        <f t="shared" si="1"/>
        <v>45323</v>
      </c>
      <c r="B43" s="72">
        <v>7257.8788163947629</v>
      </c>
      <c r="C43" s="72">
        <f t="shared" si="2"/>
        <v>1056.3444771523875</v>
      </c>
      <c r="D43" s="67">
        <v>5878.2685576358945</v>
      </c>
      <c r="E43" s="67">
        <f t="shared" si="3"/>
        <v>855.54976642082704</v>
      </c>
      <c r="F43" s="52">
        <v>10219.540510311774</v>
      </c>
      <c r="G43" s="52">
        <f t="shared" si="0"/>
        <v>1487.3981021448574</v>
      </c>
      <c r="I43" s="92"/>
      <c r="J43" s="93"/>
      <c r="K43" s="13"/>
      <c r="L43" s="1"/>
      <c r="M43" s="1"/>
      <c r="O43" s="86"/>
      <c r="P43" s="1"/>
      <c r="Q43" s="11"/>
      <c r="R43" s="1"/>
      <c r="S43" s="11"/>
    </row>
    <row r="44" spans="1:92" ht="18.75" customHeight="1" x14ac:dyDescent="0.25">
      <c r="A44" s="40">
        <f t="shared" si="1"/>
        <v>45352</v>
      </c>
      <c r="B44" s="72">
        <v>13748.772691856611</v>
      </c>
      <c r="C44" s="72">
        <f t="shared" si="2"/>
        <v>2001.0585004339582</v>
      </c>
      <c r="D44" s="67">
        <v>10902.041002630189</v>
      </c>
      <c r="E44" s="67">
        <f t="shared" si="3"/>
        <v>1586.7323076272887</v>
      </c>
      <c r="F44" s="52">
        <v>16112.353279518922</v>
      </c>
      <c r="G44" s="52">
        <f t="shared" si="0"/>
        <v>2345.0646988347603</v>
      </c>
      <c r="I44" s="1"/>
      <c r="J44" s="1"/>
      <c r="K44" s="13"/>
      <c r="L44" s="1"/>
      <c r="M44" s="1"/>
      <c r="O44" s="86"/>
      <c r="P44" s="1"/>
      <c r="Q44" s="11"/>
      <c r="R44" s="1"/>
      <c r="S44" s="11"/>
    </row>
    <row r="45" spans="1:92" ht="18.75" customHeight="1" x14ac:dyDescent="0.25">
      <c r="A45" s="39">
        <f t="shared" si="1"/>
        <v>45383</v>
      </c>
      <c r="B45" s="72">
        <v>13915.814079600061</v>
      </c>
      <c r="C45" s="72">
        <f t="shared" si="2"/>
        <v>2025.3704587708864</v>
      </c>
      <c r="D45" s="67">
        <v>11051.641398763231</v>
      </c>
      <c r="E45" s="67">
        <f t="shared" si="3"/>
        <v>1608.505825239346</v>
      </c>
      <c r="F45" s="52">
        <v>15767.279604900392</v>
      </c>
      <c r="G45" s="52">
        <f t="shared" si="0"/>
        <v>2294.8411170396826</v>
      </c>
      <c r="I45" s="1"/>
      <c r="J45" s="1"/>
      <c r="K45" s="1"/>
      <c r="L45" s="1"/>
      <c r="M45" s="1"/>
      <c r="O45" s="86"/>
      <c r="P45" s="1"/>
      <c r="Q45" s="11"/>
      <c r="R45" s="1"/>
      <c r="S45" s="11"/>
    </row>
    <row r="46" spans="1:92" ht="18.75" customHeight="1" x14ac:dyDescent="0.25">
      <c r="A46" s="40">
        <f t="shared" si="1"/>
        <v>45413</v>
      </c>
      <c r="B46" s="72">
        <v>17602.283173253552</v>
      </c>
      <c r="C46" s="72">
        <f t="shared" si="2"/>
        <v>2561.9158277121946</v>
      </c>
      <c r="D46" s="67">
        <v>14217.495806119707</v>
      </c>
      <c r="E46" s="67">
        <f t="shared" si="3"/>
        <v>2069.2785803761908</v>
      </c>
      <c r="F46" s="52">
        <v>19431.469258525067</v>
      </c>
      <c r="G46" s="52">
        <f t="shared" si="0"/>
        <v>2828.1438356111162</v>
      </c>
      <c r="I46" s="1"/>
      <c r="J46" s="1"/>
      <c r="K46" s="11"/>
      <c r="L46" s="14"/>
      <c r="M46" s="1"/>
      <c r="O46" s="86"/>
      <c r="P46" s="14"/>
      <c r="Q46" s="14"/>
      <c r="R46" s="14"/>
      <c r="S46" s="11"/>
    </row>
    <row r="47" spans="1:92" ht="18.75" customHeight="1" x14ac:dyDescent="0.25">
      <c r="A47" s="39">
        <f t="shared" si="1"/>
        <v>45444</v>
      </c>
      <c r="B47" s="72">
        <v>16037.869170901711</v>
      </c>
      <c r="C47" s="72">
        <f t="shared" si="2"/>
        <v>2334.2239451154123</v>
      </c>
      <c r="D47" s="67">
        <v>12801.679621812942</v>
      </c>
      <c r="E47" s="67">
        <f t="shared" si="3"/>
        <v>1863.214295646465</v>
      </c>
      <c r="F47" s="52">
        <v>17579.12194266772</v>
      </c>
      <c r="G47" s="52">
        <f t="shared" si="0"/>
        <v>2558.5448375603432</v>
      </c>
      <c r="I47" s="1"/>
      <c r="J47" s="1"/>
      <c r="K47" s="1"/>
      <c r="L47" s="1"/>
      <c r="M47" s="1"/>
      <c r="O47" s="86"/>
      <c r="P47" s="1"/>
      <c r="Q47" s="11"/>
      <c r="R47" s="1"/>
      <c r="S47" s="11"/>
    </row>
    <row r="48" spans="1:92" ht="18.75" customHeight="1" x14ac:dyDescent="0.25">
      <c r="A48" s="40">
        <f t="shared" si="1"/>
        <v>45474</v>
      </c>
      <c r="B48" s="72">
        <v>17216.67230932615</v>
      </c>
      <c r="C48" s="72">
        <f t="shared" si="2"/>
        <v>2505.7922802206685</v>
      </c>
      <c r="D48" s="67">
        <v>13750.928784749241</v>
      </c>
      <c r="E48" s="67">
        <f t="shared" si="3"/>
        <v>2001.3723079357055</v>
      </c>
      <c r="F48" s="52">
        <v>18771.628624465269</v>
      </c>
      <c r="G48" s="52">
        <f t="shared" si="0"/>
        <v>2732.1076482866179</v>
      </c>
      <c r="I48" s="1"/>
      <c r="J48" s="1"/>
      <c r="K48" s="11"/>
      <c r="L48" s="11"/>
      <c r="M48" s="1"/>
      <c r="O48" s="86"/>
      <c r="P48" s="14"/>
      <c r="Q48" s="14"/>
      <c r="R48" s="14"/>
      <c r="S48" s="11"/>
    </row>
    <row r="49" spans="1:19" ht="18.75" customHeight="1" x14ac:dyDescent="0.25">
      <c r="A49" s="39">
        <f t="shared" si="1"/>
        <v>45505</v>
      </c>
      <c r="B49" s="72">
        <v>20798.708022035589</v>
      </c>
      <c r="C49" s="72">
        <f t="shared" si="2"/>
        <v>3027.1379430245024</v>
      </c>
      <c r="D49" s="67">
        <v>16761.989854603878</v>
      </c>
      <c r="E49" s="67">
        <f t="shared" si="3"/>
        <v>2439.6157413097385</v>
      </c>
      <c r="F49" s="52">
        <v>22689.465262305439</v>
      </c>
      <c r="G49" s="52">
        <f t="shared" si="0"/>
        <v>3302.3272950268092</v>
      </c>
      <c r="I49" s="1"/>
      <c r="J49" s="1"/>
      <c r="K49" s="14"/>
      <c r="L49" s="14"/>
      <c r="M49" s="1"/>
      <c r="O49" s="86"/>
      <c r="P49" s="1"/>
      <c r="Q49" s="11"/>
      <c r="R49" s="1"/>
      <c r="S49" s="11"/>
    </row>
    <row r="50" spans="1:19" ht="18.75" customHeight="1" x14ac:dyDescent="0.25">
      <c r="A50" s="40">
        <f t="shared" si="1"/>
        <v>45536</v>
      </c>
      <c r="B50" s="72">
        <v>19204.114075227721</v>
      </c>
      <c r="C50" s="72">
        <f t="shared" si="2"/>
        <v>2795.0535349456363</v>
      </c>
      <c r="D50" s="67">
        <v>15310.033185237729</v>
      </c>
      <c r="E50" s="67">
        <f t="shared" si="3"/>
        <v>2228.2914070862334</v>
      </c>
      <c r="F50" s="52">
        <v>20861.379226365785</v>
      </c>
      <c r="G50" s="52">
        <f t="shared" si="0"/>
        <v>3036.2593932781424</v>
      </c>
      <c r="I50" s="12"/>
      <c r="J50" s="1"/>
      <c r="K50" s="14"/>
      <c r="L50" s="14"/>
      <c r="M50" s="1"/>
      <c r="O50" s="86"/>
      <c r="P50" s="1"/>
      <c r="Q50" s="11"/>
      <c r="R50" s="1"/>
      <c r="S50" s="11"/>
    </row>
    <row r="51" spans="1:19" ht="18.75" customHeight="1" x14ac:dyDescent="0.25">
      <c r="A51" s="39">
        <f t="shared" si="1"/>
        <v>45566</v>
      </c>
      <c r="B51" s="72">
        <v>19108.548781711761</v>
      </c>
      <c r="C51" s="72">
        <f t="shared" si="2"/>
        <v>2781.1445303222749</v>
      </c>
      <c r="D51" s="67">
        <v>15245.479436301492</v>
      </c>
      <c r="E51" s="67">
        <f t="shared" si="3"/>
        <v>2218.8959627844847</v>
      </c>
      <c r="F51" s="52">
        <v>20154.899498497027</v>
      </c>
      <c r="G51" s="52">
        <f t="shared" si="0"/>
        <v>2933.435141505227</v>
      </c>
      <c r="I51" s="12"/>
      <c r="J51" s="1"/>
      <c r="K51" s="14"/>
      <c r="L51" s="14"/>
      <c r="M51" s="1"/>
      <c r="O51" s="86"/>
      <c r="P51" s="1"/>
      <c r="Q51" s="11"/>
      <c r="R51" s="1"/>
      <c r="S51" s="11"/>
    </row>
    <row r="52" spans="1:19" ht="18.75" customHeight="1" x14ac:dyDescent="0.25">
      <c r="A52" s="40">
        <f t="shared" si="1"/>
        <v>45597</v>
      </c>
      <c r="B52" s="72">
        <v>22460.687857843379</v>
      </c>
      <c r="C52" s="72">
        <f t="shared" si="2"/>
        <v>3269.0299978668108</v>
      </c>
      <c r="D52" s="67">
        <v>18070.380645866771</v>
      </c>
      <c r="E52" s="67">
        <f t="shared" si="3"/>
        <v>2630.0448489417868</v>
      </c>
      <c r="F52" s="52">
        <v>23748.816410458203</v>
      </c>
      <c r="G52" s="52">
        <f t="shared" si="0"/>
        <v>3456.5100477325204</v>
      </c>
      <c r="I52" s="12"/>
      <c r="J52" s="1"/>
      <c r="K52" s="14"/>
      <c r="L52" s="14"/>
      <c r="M52" s="14"/>
      <c r="O52" s="86"/>
      <c r="P52" s="1"/>
      <c r="Q52" s="11"/>
      <c r="R52" s="1"/>
      <c r="S52" s="11"/>
    </row>
    <row r="53" spans="1:19" ht="18.75" customHeight="1" x14ac:dyDescent="0.25">
      <c r="A53" s="39">
        <f t="shared" si="1"/>
        <v>45627</v>
      </c>
      <c r="B53" s="72">
        <v>21627.191296027431</v>
      </c>
      <c r="C53" s="72">
        <f t="shared" si="2"/>
        <v>3147.7191421646025</v>
      </c>
      <c r="D53" s="67">
        <v>17290.386521700984</v>
      </c>
      <c r="E53" s="67">
        <f t="shared" si="3"/>
        <v>2516.5209797621792</v>
      </c>
      <c r="F53" s="52">
        <v>22675.446573454297</v>
      </c>
      <c r="G53" s="52">
        <f t="shared" si="0"/>
        <v>3300.2869517089557</v>
      </c>
      <c r="I53" s="12"/>
      <c r="J53" s="1"/>
      <c r="K53" s="14"/>
      <c r="L53" s="14"/>
      <c r="M53" s="14"/>
      <c r="O53" s="86"/>
      <c r="P53" s="1"/>
      <c r="Q53" s="11"/>
      <c r="R53" s="1"/>
      <c r="S53" s="11"/>
    </row>
    <row r="54" spans="1:19" ht="18.75" customHeight="1" x14ac:dyDescent="0.25">
      <c r="A54" s="40">
        <f t="shared" si="1"/>
        <v>45658</v>
      </c>
      <c r="B54" s="72">
        <v>24905.816609464746</v>
      </c>
      <c r="C54" s="72">
        <f t="shared" si="2"/>
        <v>3624.9050845198499</v>
      </c>
      <c r="D54" s="67">
        <v>20065.380547817836</v>
      </c>
      <c r="E54" s="67">
        <f t="shared" si="3"/>
        <v>2920.4061489383034</v>
      </c>
      <c r="F54" s="52">
        <v>26110.877358999333</v>
      </c>
      <c r="G54" s="52">
        <f t="shared" si="0"/>
        <v>3800.2950709892439</v>
      </c>
      <c r="I54" s="12"/>
      <c r="J54" s="1"/>
      <c r="K54" s="14"/>
      <c r="L54" s="14"/>
      <c r="M54" s="14"/>
      <c r="O54" s="86"/>
      <c r="P54" s="1"/>
      <c r="Q54" s="11"/>
      <c r="R54" s="1"/>
      <c r="S54" s="11"/>
    </row>
    <row r="55" spans="1:19" ht="18.75" customHeight="1" x14ac:dyDescent="0.25">
      <c r="A55" s="39">
        <f t="shared" si="1"/>
        <v>45689</v>
      </c>
      <c r="B55" s="72">
        <v>25776.039271539004</v>
      </c>
      <c r="C55" s="72">
        <f t="shared" si="2"/>
        <v>3751.5612227979504</v>
      </c>
      <c r="D55" s="67">
        <v>20754.061314597449</v>
      </c>
      <c r="E55" s="67">
        <f t="shared" si="3"/>
        <v>3020.6398594909524</v>
      </c>
      <c r="F55" s="52">
        <v>26929.630765901933</v>
      </c>
      <c r="G55" s="52">
        <f t="shared" si="0"/>
        <v>3919.4601413094565</v>
      </c>
      <c r="I55" s="12"/>
      <c r="J55" s="1"/>
      <c r="K55" s="14"/>
      <c r="L55" s="14"/>
      <c r="M55" s="14"/>
      <c r="O55" s="86"/>
      <c r="P55" s="1"/>
      <c r="Q55" s="11"/>
      <c r="R55" s="1"/>
      <c r="S55" s="11"/>
    </row>
    <row r="56" spans="1:19" ht="18.75" customHeight="1" x14ac:dyDescent="0.25">
      <c r="A56" s="40">
        <f t="shared" si="1"/>
        <v>45717</v>
      </c>
      <c r="B56" s="72">
        <v>24291.203902113979</v>
      </c>
      <c r="C56" s="72">
        <f t="shared" si="2"/>
        <v>3535.4515740077854</v>
      </c>
      <c r="D56" s="67">
        <v>19402.639260222793</v>
      </c>
      <c r="E56" s="67">
        <f t="shared" si="3"/>
        <v>2823.9477873918863</v>
      </c>
      <c r="F56" s="52">
        <v>25189.665152296213</v>
      </c>
      <c r="G56" s="52">
        <f t="shared" si="0"/>
        <v>3666.2176839931922</v>
      </c>
      <c r="I56" s="12"/>
      <c r="J56" s="1"/>
      <c r="K56" s="14"/>
      <c r="L56" s="14"/>
      <c r="M56" s="14"/>
      <c r="O56" s="86"/>
      <c r="P56" s="1"/>
      <c r="Q56" s="11"/>
      <c r="R56" s="1"/>
      <c r="S56" s="11"/>
    </row>
    <row r="57" spans="1:19" ht="18.75" customHeight="1" x14ac:dyDescent="0.25">
      <c r="A57" s="39">
        <f t="shared" si="1"/>
        <v>45748</v>
      </c>
      <c r="B57" s="72">
        <v>25072.750610458155</v>
      </c>
      <c r="C57" s="72">
        <f t="shared" si="2"/>
        <v>3649.2014133039579</v>
      </c>
      <c r="D57" s="67">
        <v>20014.491614522358</v>
      </c>
      <c r="E57" s="67">
        <f t="shared" si="3"/>
        <v>2912.9995436484182</v>
      </c>
      <c r="F57" s="52">
        <v>25912.140247564676</v>
      </c>
      <c r="G57" s="52">
        <f t="shared" si="0"/>
        <v>3771.3699738114019</v>
      </c>
      <c r="I57" s="12"/>
      <c r="J57" s="1"/>
      <c r="K57" s="14"/>
      <c r="L57" s="14"/>
      <c r="M57" s="14"/>
      <c r="O57" s="86"/>
      <c r="P57" s="1"/>
      <c r="Q57" s="11"/>
      <c r="R57" s="1"/>
      <c r="S57" s="11"/>
    </row>
    <row r="58" spans="1:19" ht="18.75" customHeight="1" x14ac:dyDescent="0.25">
      <c r="A58" s="40">
        <f t="shared" si="1"/>
        <v>45778</v>
      </c>
      <c r="B58" s="72">
        <v>28921.506062838682</v>
      </c>
      <c r="C58" s="72">
        <f t="shared" si="2"/>
        <v>4209.3666721738819</v>
      </c>
      <c r="D58" s="67">
        <v>23283.343986277905</v>
      </c>
      <c r="E58" s="67">
        <f t="shared" si="3"/>
        <v>3388.7630879129524</v>
      </c>
      <c r="F58" s="52">
        <v>29967.148029509335</v>
      </c>
      <c r="G58" s="52">
        <f t="shared" si="0"/>
        <v>4361.5541286627149</v>
      </c>
      <c r="I58" s="12"/>
      <c r="J58" s="1"/>
      <c r="K58" s="14"/>
      <c r="L58" s="14"/>
      <c r="M58" s="14"/>
      <c r="O58" s="86"/>
      <c r="P58" s="1"/>
      <c r="Q58" s="11"/>
      <c r="R58" s="1"/>
      <c r="S58" s="11"/>
    </row>
    <row r="59" spans="1:19" ht="18.75" customHeight="1" x14ac:dyDescent="0.25">
      <c r="A59" s="39">
        <f t="shared" si="1"/>
        <v>45809</v>
      </c>
      <c r="B59" s="72">
        <v>27530.519849192649</v>
      </c>
      <c r="C59" s="72">
        <f t="shared" ref="C59:C74" si="4">$C$26/$B$26*B59</f>
        <v>4006.9162535665923</v>
      </c>
      <c r="D59" s="67">
        <v>22013.202279902784</v>
      </c>
      <c r="E59" s="67">
        <f t="shared" si="3"/>
        <v>3203.9009249212668</v>
      </c>
      <c r="F59" s="52">
        <v>28329.24922718004</v>
      </c>
      <c r="G59" s="52">
        <f t="shared" si="0"/>
        <v>4123.1669362413204</v>
      </c>
      <c r="I59" s="12"/>
      <c r="J59" s="1"/>
      <c r="K59" s="14"/>
      <c r="L59" s="14"/>
      <c r="M59" s="14"/>
      <c r="O59" s="86"/>
      <c r="P59" s="1"/>
      <c r="Q59" s="11"/>
      <c r="R59" s="1"/>
      <c r="S59" s="11"/>
    </row>
    <row r="60" spans="1:19" ht="18.75" customHeight="1" x14ac:dyDescent="0.25">
      <c r="A60" s="40">
        <f t="shared" si="1"/>
        <v>45839</v>
      </c>
      <c r="B60" s="72">
        <v>28644.656310312283</v>
      </c>
      <c r="C60" s="72">
        <f t="shared" si="4"/>
        <v>4169.0727082650801</v>
      </c>
      <c r="D60" s="67">
        <v>22913.14693837419</v>
      </c>
      <c r="E60" s="67">
        <f t="shared" si="3"/>
        <v>3334.8829368517559</v>
      </c>
      <c r="F60" s="52">
        <v>29413.180493584601</v>
      </c>
      <c r="G60" s="52">
        <f t="shared" si="0"/>
        <v>4280.9271904209318</v>
      </c>
      <c r="I60" s="12"/>
      <c r="J60" s="1"/>
      <c r="K60" s="14"/>
      <c r="L60" s="14"/>
      <c r="M60" s="14"/>
      <c r="O60" s="86"/>
      <c r="P60" s="1"/>
      <c r="Q60" s="11"/>
      <c r="R60" s="1"/>
      <c r="S60" s="11"/>
    </row>
    <row r="61" spans="1:19" ht="18.75" customHeight="1" x14ac:dyDescent="0.25">
      <c r="A61" s="39">
        <f t="shared" si="1"/>
        <v>45870</v>
      </c>
      <c r="B61" s="72">
        <v>31870.915375194698</v>
      </c>
      <c r="C61" s="72">
        <f t="shared" si="4"/>
        <v>4638.6370301924408</v>
      </c>
      <c r="D61" s="67">
        <v>25642.737027141353</v>
      </c>
      <c r="E61" s="67">
        <f t="shared" si="3"/>
        <v>3732.1598118315128</v>
      </c>
      <c r="F61" s="52">
        <v>32791.95004356221</v>
      </c>
      <c r="G61" s="52">
        <f t="shared" si="0"/>
        <v>4772.6885774569337</v>
      </c>
      <c r="I61" s="12"/>
      <c r="J61" s="1"/>
      <c r="K61" s="14"/>
      <c r="L61" s="14"/>
      <c r="M61" s="14"/>
      <c r="O61" s="86"/>
      <c r="P61" s="1"/>
      <c r="Q61" s="11"/>
      <c r="R61" s="1"/>
      <c r="S61" s="11"/>
    </row>
    <row r="62" spans="1:19" ht="18.75" customHeight="1" x14ac:dyDescent="0.25">
      <c r="A62" s="40">
        <f>EDATE(A61,1)</f>
        <v>45901</v>
      </c>
      <c r="B62" s="72">
        <v>30370.108942572671</v>
      </c>
      <c r="C62" s="72">
        <f t="shared" si="4"/>
        <v>4420.2028807004599</v>
      </c>
      <c r="D62" s="67">
        <v>24277.444924575128</v>
      </c>
      <c r="E62" s="67">
        <f t="shared" si="3"/>
        <v>3533.4490302478098</v>
      </c>
      <c r="F62" s="52">
        <v>31034.831310995811</v>
      </c>
      <c r="G62" s="52">
        <f t="shared" si="0"/>
        <v>4516.949577701972</v>
      </c>
      <c r="I62" s="12"/>
      <c r="J62" s="1"/>
      <c r="K62" s="14"/>
      <c r="L62" s="14"/>
      <c r="M62" s="14"/>
      <c r="O62" s="86"/>
      <c r="P62" s="1"/>
      <c r="Q62" s="11"/>
      <c r="R62" s="1"/>
      <c r="S62" s="11"/>
    </row>
    <row r="63" spans="1:19" ht="18.75" customHeight="1" x14ac:dyDescent="0.25">
      <c r="A63" s="39">
        <f>EDATE(A62,1)</f>
        <v>45931</v>
      </c>
      <c r="B63" s="72">
        <v>31011.90991552213</v>
      </c>
      <c r="C63" s="72">
        <f t="shared" si="4"/>
        <v>4513.6134942360213</v>
      </c>
      <c r="D63" s="67">
        <v>24768.206130357252</v>
      </c>
      <c r="E63" s="67">
        <f t="shared" si="3"/>
        <v>3604.8766336072867</v>
      </c>
      <c r="F63" s="52">
        <v>31605.672040866382</v>
      </c>
      <c r="G63" s="52">
        <f t="shared" si="0"/>
        <v>4600.0323168309715</v>
      </c>
      <c r="I63" s="12"/>
      <c r="J63" s="1"/>
      <c r="K63" s="14"/>
      <c r="L63" s="14"/>
      <c r="M63" s="14"/>
      <c r="O63" s="86"/>
      <c r="P63" s="1"/>
      <c r="Q63" s="11"/>
      <c r="R63" s="1"/>
      <c r="S63" s="11"/>
    </row>
    <row r="64" spans="1:19" ht="18.75" customHeight="1" x14ac:dyDescent="0.25">
      <c r="A64" s="40">
        <f t="shared" si="1"/>
        <v>45962</v>
      </c>
      <c r="B64" s="72">
        <v>34126.459376529085</v>
      </c>
      <c r="C64" s="72">
        <f t="shared" si="4"/>
        <v>4966.9190956633702</v>
      </c>
      <c r="D64" s="67">
        <v>27401.009293780811</v>
      </c>
      <c r="E64" s="67">
        <f t="shared" si="3"/>
        <v>3988.0667021476297</v>
      </c>
      <c r="F64" s="52">
        <v>34863.167871493752</v>
      </c>
      <c r="G64" s="52">
        <f t="shared" si="0"/>
        <v>5074.1429787859797</v>
      </c>
      <c r="I64" s="12"/>
      <c r="J64" s="1"/>
      <c r="K64" s="14"/>
      <c r="L64" s="14"/>
      <c r="M64" s="14"/>
      <c r="O64" s="86"/>
      <c r="P64" s="1"/>
      <c r="Q64" s="11"/>
      <c r="R64" s="1"/>
      <c r="S64" s="11"/>
    </row>
    <row r="65" spans="1:19" ht="18.75" customHeight="1" x14ac:dyDescent="0.25">
      <c r="A65" s="39">
        <f t="shared" si="1"/>
        <v>45992</v>
      </c>
      <c r="B65" s="72">
        <v>33449.332273990825</v>
      </c>
      <c r="C65" s="72">
        <f t="shared" si="4"/>
        <v>4868.3669576088259</v>
      </c>
      <c r="D65" s="67">
        <v>26749.222088222832</v>
      </c>
      <c r="E65" s="67">
        <f t="shared" si="3"/>
        <v>3893.2026471961353</v>
      </c>
      <c r="F65" s="52">
        <v>34001.067967096518</v>
      </c>
      <c r="G65" s="52">
        <f t="shared" si="0"/>
        <v>4948.669063362302</v>
      </c>
      <c r="I65" s="12"/>
      <c r="J65" s="1"/>
      <c r="K65" s="14"/>
      <c r="L65" s="14"/>
      <c r="M65" s="14"/>
      <c r="O65" s="86"/>
      <c r="P65" s="1"/>
      <c r="Q65" s="11"/>
      <c r="R65" s="1"/>
      <c r="S65" s="11"/>
    </row>
    <row r="66" spans="1:19" ht="18.75" customHeight="1" x14ac:dyDescent="0.25">
      <c r="A66" s="40">
        <f t="shared" si="1"/>
        <v>46023</v>
      </c>
      <c r="B66" s="72">
        <v>36606.549227712618</v>
      </c>
      <c r="C66" s="72">
        <f t="shared" si="4"/>
        <v>5327.8825787159531</v>
      </c>
      <c r="D66" s="67">
        <v>29418.975175697637</v>
      </c>
      <c r="E66" s="67">
        <f t="shared" si="3"/>
        <v>4281.7705746385254</v>
      </c>
      <c r="F66" s="52">
        <v>37304.986177164465</v>
      </c>
      <c r="G66" s="52">
        <f t="shared" si="0"/>
        <v>5429.5362481773436</v>
      </c>
      <c r="I66" s="12"/>
      <c r="J66" s="1"/>
      <c r="K66" s="14"/>
      <c r="L66" s="14"/>
      <c r="M66" s="14"/>
      <c r="O66" s="86"/>
      <c r="P66" s="1"/>
      <c r="Q66" s="11"/>
      <c r="R66" s="1"/>
      <c r="S66" s="11"/>
    </row>
    <row r="67" spans="1:19" ht="18.75" customHeight="1" x14ac:dyDescent="0.25">
      <c r="A67" s="39">
        <f t="shared" si="1"/>
        <v>46054</v>
      </c>
      <c r="B67" s="72">
        <v>37473.172208086762</v>
      </c>
      <c r="C67" s="72">
        <f t="shared" si="4"/>
        <v>5454.0148030545106</v>
      </c>
      <c r="D67" s="67">
        <v>30104.468513256819</v>
      </c>
      <c r="E67" s="67">
        <f t="shared" si="3"/>
        <v>4381.5403723402587</v>
      </c>
      <c r="F67" s="52">
        <v>38120.223267174057</v>
      </c>
      <c r="G67" s="52">
        <f t="shared" si="0"/>
        <v>5548.1895378487179</v>
      </c>
      <c r="I67" s="12"/>
      <c r="J67" s="1"/>
      <c r="K67" s="14"/>
      <c r="L67" s="14"/>
      <c r="M67" s="14"/>
      <c r="O67" s="86"/>
      <c r="P67" s="1"/>
      <c r="Q67" s="11"/>
      <c r="R67" s="1"/>
      <c r="S67" s="11"/>
    </row>
    <row r="68" spans="1:19" ht="18.75" customHeight="1" x14ac:dyDescent="0.25">
      <c r="A68" s="40">
        <f t="shared" si="1"/>
        <v>46082</v>
      </c>
      <c r="B68" s="72">
        <v>36128.418662148179</v>
      </c>
      <c r="C68" s="72">
        <f t="shared" si="4"/>
        <v>5258.2932958044166</v>
      </c>
      <c r="D68" s="67">
        <v>28874.325180148022</v>
      </c>
      <c r="E68" s="67">
        <f t="shared" si="3"/>
        <v>4202.4997533235874</v>
      </c>
      <c r="F68" s="52">
        <v>36532.848237182945</v>
      </c>
      <c r="G68" s="52">
        <f t="shared" si="0"/>
        <v>5317.1558035415292</v>
      </c>
      <c r="I68" s="12"/>
      <c r="J68" s="1"/>
      <c r="K68" s="14"/>
      <c r="L68" s="14"/>
      <c r="M68" s="14"/>
      <c r="O68" s="86"/>
      <c r="P68" s="1"/>
      <c r="Q68" s="11"/>
      <c r="R68" s="1"/>
      <c r="S68" s="11"/>
    </row>
    <row r="69" spans="1:19" ht="18.75" customHeight="1" x14ac:dyDescent="0.25">
      <c r="A69" s="39">
        <f t="shared" si="1"/>
        <v>46113</v>
      </c>
      <c r="B69" s="72">
        <v>36922.363593260117</v>
      </c>
      <c r="C69" s="72">
        <f t="shared" si="4"/>
        <v>5373.8476284627059</v>
      </c>
      <c r="D69" s="67">
        <v>29496.849169239384</v>
      </c>
      <c r="E69" s="67">
        <f t="shared" si="3"/>
        <v>4293.104707526747</v>
      </c>
      <c r="F69" s="52">
        <v>37269.184681130697</v>
      </c>
      <c r="G69" s="52">
        <f t="shared" si="0"/>
        <v>5424.3255366780504</v>
      </c>
      <c r="I69" s="12"/>
      <c r="J69" s="1"/>
      <c r="K69" s="14"/>
      <c r="L69" s="14"/>
      <c r="M69" s="14"/>
      <c r="O69" s="86"/>
      <c r="P69" s="1"/>
      <c r="Q69" s="11"/>
      <c r="R69" s="1"/>
      <c r="S69" s="11"/>
    </row>
    <row r="70" spans="1:19" ht="18.75" customHeight="1" x14ac:dyDescent="0.25">
      <c r="A70" s="40">
        <f t="shared" si="1"/>
        <v>46143</v>
      </c>
      <c r="B70" s="72">
        <v>40610.716672923962</v>
      </c>
      <c r="C70" s="72">
        <f t="shared" si="4"/>
        <v>5910.6672012406189</v>
      </c>
      <c r="D70" s="67">
        <v>32626.682956811215</v>
      </c>
      <c r="E70" s="67">
        <f t="shared" si="3"/>
        <v>4748.6348589035015</v>
      </c>
      <c r="F70" s="52">
        <v>41150.305311368851</v>
      </c>
      <c r="G70" s="52">
        <f t="shared" si="0"/>
        <v>5989.20136977315</v>
      </c>
      <c r="I70" s="12"/>
      <c r="J70" s="1"/>
      <c r="K70" s="14"/>
      <c r="L70" s="14"/>
      <c r="M70" s="14"/>
      <c r="O70" s="86"/>
      <c r="P70" s="1"/>
      <c r="Q70" s="11"/>
      <c r="R70" s="1"/>
      <c r="S70" s="11"/>
    </row>
    <row r="71" spans="1:19" ht="18.75" customHeight="1" x14ac:dyDescent="0.25">
      <c r="A71" s="39">
        <f t="shared" si="1"/>
        <v>46174</v>
      </c>
      <c r="B71" s="72">
        <v>39354.52469779188</v>
      </c>
      <c r="C71" s="72">
        <f t="shared" si="4"/>
        <v>5727.8353451649236</v>
      </c>
      <c r="D71" s="67">
        <v>31473.240565723838</v>
      </c>
      <c r="E71" s="67">
        <f t="shared" si="3"/>
        <v>4580.7576415564317</v>
      </c>
      <c r="F71" s="52">
        <v>39659.246309731832</v>
      </c>
      <c r="G71" s="52">
        <f t="shared" si="0"/>
        <v>5772.1859054298075</v>
      </c>
      <c r="I71" s="12"/>
      <c r="J71" s="1"/>
      <c r="K71" s="14"/>
      <c r="L71" s="14"/>
      <c r="M71" s="14"/>
      <c r="O71" s="86"/>
      <c r="P71" s="1"/>
      <c r="Q71" s="11"/>
      <c r="R71" s="1"/>
      <c r="S71" s="11"/>
    </row>
    <row r="72" spans="1:19" ht="18.75" customHeight="1" x14ac:dyDescent="0.25">
      <c r="A72" s="40">
        <f t="shared" si="1"/>
        <v>46204</v>
      </c>
      <c r="B72" s="72">
        <v>40462.321623771037</v>
      </c>
      <c r="C72" s="72">
        <f t="shared" si="4"/>
        <v>5889.0691152743229</v>
      </c>
      <c r="D72" s="67">
        <v>32367.626076353597</v>
      </c>
      <c r="E72" s="67">
        <f t="shared" si="3"/>
        <v>4710.9305499914299</v>
      </c>
      <c r="F72" s="52">
        <v>40736.674659530974</v>
      </c>
      <c r="G72" s="52">
        <f t="shared" si="0"/>
        <v>5928.9996957436952</v>
      </c>
      <c r="I72" s="12"/>
      <c r="J72" s="1"/>
      <c r="K72" s="14"/>
      <c r="L72" s="14"/>
      <c r="M72" s="14"/>
      <c r="O72" s="86"/>
      <c r="P72" s="1"/>
      <c r="Q72" s="11"/>
      <c r="R72" s="1"/>
      <c r="S72" s="11"/>
    </row>
    <row r="73" spans="1:19" ht="18.75" customHeight="1" x14ac:dyDescent="0.25">
      <c r="A73" s="39">
        <f t="shared" si="1"/>
        <v>46235</v>
      </c>
      <c r="B73" s="72">
        <v>43563.248229438359</v>
      </c>
      <c r="C73" s="72">
        <f t="shared" si="4"/>
        <v>6340.3919847816296</v>
      </c>
      <c r="D73" s="67">
        <v>34988.578325492243</v>
      </c>
      <c r="E73" s="67">
        <f t="shared" si="3"/>
        <v>5092.3957829192241</v>
      </c>
      <c r="F73" s="52">
        <v>43979.654451716902</v>
      </c>
      <c r="G73" s="52">
        <f t="shared" si="0"/>
        <v>6400.9976278742388</v>
      </c>
      <c r="I73" s="12"/>
      <c r="J73" s="1"/>
      <c r="K73" s="14"/>
      <c r="L73" s="14"/>
      <c r="M73" s="14"/>
      <c r="O73" s="86"/>
      <c r="P73" s="1"/>
      <c r="Q73" s="11"/>
      <c r="R73" s="1"/>
      <c r="S73" s="11"/>
    </row>
    <row r="74" spans="1:19" ht="18.75" customHeight="1" x14ac:dyDescent="0.25">
      <c r="A74" s="40">
        <f t="shared" si="1"/>
        <v>46266</v>
      </c>
      <c r="B74" s="72">
        <v>156562.02666946343</v>
      </c>
      <c r="C74" s="72">
        <f t="shared" si="4"/>
        <v>22786.74477596529</v>
      </c>
      <c r="D74" s="67">
        <v>123818.73639366451</v>
      </c>
      <c r="E74" s="67">
        <f t="shared" si="3"/>
        <v>18021.138360974357</v>
      </c>
      <c r="F74" s="52">
        <v>184266.85743465065</v>
      </c>
      <c r="G74" s="52">
        <f t="shared" si="0"/>
        <v>26819.031027857331</v>
      </c>
      <c r="I74" s="12"/>
      <c r="J74" s="1"/>
      <c r="K74" s="14"/>
      <c r="L74" s="14"/>
      <c r="M74" s="14"/>
      <c r="O74" s="86"/>
      <c r="P74" s="1"/>
      <c r="Q74" s="11"/>
      <c r="R74" s="1"/>
      <c r="S74" s="11"/>
    </row>
    <row r="75" spans="1:19" ht="18.75" customHeight="1" x14ac:dyDescent="0.25">
      <c r="A75" s="41" t="s">
        <v>18</v>
      </c>
      <c r="B75" s="73">
        <f t="shared" ref="B75:G75" si="5">SUM(B27:B74)</f>
        <v>1084215.9578975332</v>
      </c>
      <c r="C75" s="73">
        <f t="shared" si="5"/>
        <v>157801.6894658565</v>
      </c>
      <c r="D75" s="68">
        <f t="shared" si="5"/>
        <v>868515.72492553957</v>
      </c>
      <c r="E75" s="68">
        <f t="shared" si="5"/>
        <v>126407.70293280063</v>
      </c>
      <c r="F75" s="53">
        <f t="shared" si="5"/>
        <v>1182834.2279463452</v>
      </c>
      <c r="G75" s="53">
        <f t="shared" si="5"/>
        <v>172155.03808846863</v>
      </c>
      <c r="I75" s="12"/>
      <c r="J75" s="1"/>
      <c r="K75" s="14"/>
      <c r="L75" s="14"/>
      <c r="M75" s="14"/>
      <c r="O75" s="86"/>
      <c r="P75" s="1"/>
      <c r="Q75" s="11"/>
      <c r="R75" s="1"/>
      <c r="S75" s="11"/>
    </row>
    <row r="76" spans="1:19" ht="18.75" customHeight="1" x14ac:dyDescent="0.25">
      <c r="A76" s="9"/>
      <c r="B76" s="54"/>
      <c r="C76" s="54"/>
      <c r="D76" s="54"/>
      <c r="E76" s="63"/>
      <c r="F76" s="54"/>
      <c r="G76" s="54"/>
      <c r="I76" s="12"/>
      <c r="J76" s="1"/>
      <c r="K76" s="14"/>
      <c r="L76" s="14"/>
      <c r="M76" s="14"/>
      <c r="O76" s="86"/>
      <c r="P76" s="1"/>
      <c r="Q76" s="11"/>
      <c r="R76" s="1"/>
      <c r="S76" s="11"/>
    </row>
    <row r="77" spans="1:19" ht="35.25" customHeight="1" x14ac:dyDescent="0.25">
      <c r="A77" s="9"/>
      <c r="B77" s="54"/>
      <c r="C77" s="54"/>
      <c r="D77" s="54"/>
      <c r="E77" s="63"/>
      <c r="F77" s="54"/>
      <c r="G77" s="54"/>
      <c r="I77" s="12"/>
      <c r="J77" s="1"/>
      <c r="K77" s="14"/>
      <c r="L77" s="14"/>
      <c r="M77" s="14"/>
      <c r="O77" s="86"/>
      <c r="P77" s="1"/>
      <c r="Q77" s="1"/>
      <c r="R77" s="1"/>
      <c r="S77" s="11"/>
    </row>
    <row r="78" spans="1:19" x14ac:dyDescent="0.25">
      <c r="A78" s="1"/>
      <c r="B78" s="25"/>
      <c r="C78" s="25"/>
      <c r="D78" s="25"/>
      <c r="E78" s="24"/>
      <c r="F78" s="25"/>
      <c r="G78" s="25"/>
      <c r="I78" s="12"/>
      <c r="J78" s="1"/>
      <c r="K78" s="14"/>
      <c r="L78" s="14"/>
      <c r="M78" s="14"/>
      <c r="O78" s="86"/>
      <c r="P78" s="1"/>
      <c r="Q78" s="1"/>
      <c r="R78" s="1"/>
      <c r="S78" s="11"/>
    </row>
    <row r="79" spans="1:19" x14ac:dyDescent="0.25">
      <c r="A79" s="1"/>
      <c r="B79" s="25"/>
      <c r="C79" s="25"/>
      <c r="D79" s="25"/>
      <c r="E79" s="24"/>
      <c r="F79" s="25"/>
      <c r="G79" s="25"/>
      <c r="I79" s="12"/>
      <c r="J79" s="1"/>
      <c r="K79" s="14"/>
      <c r="L79" s="14"/>
      <c r="M79" s="14"/>
      <c r="O79" s="86"/>
      <c r="P79" s="1"/>
      <c r="Q79" s="1"/>
      <c r="R79" s="1"/>
      <c r="S79" s="11"/>
    </row>
    <row r="80" spans="1:19" x14ac:dyDescent="0.25">
      <c r="A80" s="1"/>
      <c r="B80" s="25"/>
      <c r="C80" s="25"/>
      <c r="D80" s="25"/>
      <c r="E80" s="24"/>
      <c r="F80" s="25"/>
      <c r="G80" s="25"/>
      <c r="I80" s="12"/>
      <c r="J80" s="1"/>
      <c r="K80" s="14"/>
      <c r="L80" s="14"/>
      <c r="M80" s="14"/>
      <c r="O80" s="86"/>
      <c r="P80" s="1"/>
      <c r="Q80" s="1"/>
      <c r="R80" s="1"/>
      <c r="S80" s="11"/>
    </row>
    <row r="81" spans="1:19" x14ac:dyDescent="0.25">
      <c r="A81" s="1"/>
      <c r="B81" s="25"/>
      <c r="C81" s="25"/>
      <c r="D81" s="25"/>
      <c r="E81" s="24"/>
      <c r="F81" s="25"/>
      <c r="G81" s="25"/>
      <c r="I81" s="12"/>
      <c r="J81" s="1"/>
      <c r="K81" s="14"/>
      <c r="L81" s="14"/>
      <c r="M81" s="14"/>
      <c r="O81" s="86"/>
      <c r="P81" s="1"/>
      <c r="Q81" s="1"/>
      <c r="R81" s="1"/>
      <c r="S81" s="11"/>
    </row>
    <row r="82" spans="1:19" x14ac:dyDescent="0.25">
      <c r="A82" s="1"/>
      <c r="B82" s="25"/>
      <c r="C82" s="25"/>
      <c r="D82" s="25"/>
      <c r="E82" s="24"/>
      <c r="F82" s="25"/>
      <c r="G82" s="25"/>
      <c r="I82" s="12"/>
      <c r="J82" s="1"/>
      <c r="K82" s="14"/>
      <c r="L82" s="14"/>
      <c r="M82" s="14"/>
      <c r="O82" s="86"/>
      <c r="P82" s="1"/>
      <c r="Q82" s="1"/>
      <c r="R82" s="1"/>
      <c r="S82" s="1"/>
    </row>
    <row r="83" spans="1:19" x14ac:dyDescent="0.25">
      <c r="A83" s="1"/>
      <c r="B83" s="25"/>
      <c r="C83" s="25"/>
      <c r="D83" s="25"/>
      <c r="E83" s="24"/>
      <c r="F83" s="25"/>
      <c r="G83" s="25"/>
      <c r="I83" s="12"/>
      <c r="J83" s="1"/>
      <c r="K83" s="14"/>
      <c r="L83" s="14"/>
      <c r="M83" s="14"/>
      <c r="O83" s="1"/>
      <c r="P83" s="1"/>
      <c r="Q83" s="1"/>
      <c r="R83" s="1"/>
      <c r="S83" s="1"/>
    </row>
    <row r="84" spans="1:19" x14ac:dyDescent="0.25">
      <c r="A84" s="1"/>
      <c r="B84" s="25"/>
      <c r="C84" s="25"/>
      <c r="D84" s="25"/>
      <c r="E84" s="24"/>
      <c r="F84" s="25"/>
      <c r="G84" s="25"/>
      <c r="I84" s="12"/>
      <c r="J84" s="1"/>
      <c r="K84" s="14"/>
      <c r="L84" s="14"/>
      <c r="M84" s="14"/>
      <c r="N84" s="1"/>
      <c r="O84" s="1"/>
      <c r="P84" s="1"/>
      <c r="Q84" s="1"/>
      <c r="R84" s="1"/>
      <c r="S84" s="1"/>
    </row>
    <row r="85" spans="1:19" x14ac:dyDescent="0.25">
      <c r="A85" s="1"/>
      <c r="B85" s="25"/>
      <c r="C85" s="25"/>
      <c r="D85" s="25"/>
      <c r="E85" s="24"/>
      <c r="F85" s="25"/>
      <c r="G85" s="25"/>
      <c r="I85" s="12"/>
      <c r="J85" s="1"/>
      <c r="K85" s="14"/>
      <c r="L85" s="14"/>
      <c r="M85" s="14"/>
      <c r="N85" s="1"/>
      <c r="O85" s="1"/>
      <c r="P85" s="1"/>
      <c r="Q85" s="1"/>
      <c r="R85" s="1"/>
      <c r="S85" s="1"/>
    </row>
    <row r="86" spans="1:19" x14ac:dyDescent="0.25">
      <c r="A86" s="1"/>
      <c r="B86" s="25"/>
      <c r="C86" s="25"/>
      <c r="D86" s="25"/>
      <c r="E86" s="79"/>
      <c r="F86" s="80"/>
      <c r="G86" s="80"/>
      <c r="I86" s="12"/>
      <c r="J86" s="1"/>
      <c r="K86" s="14"/>
      <c r="L86" s="14"/>
      <c r="M86" s="14"/>
      <c r="N86" s="1"/>
      <c r="O86" s="1"/>
      <c r="P86" s="1"/>
      <c r="Q86" s="1"/>
      <c r="R86" s="1"/>
      <c r="S86" s="1"/>
    </row>
    <row r="87" spans="1:19" x14ac:dyDescent="0.25">
      <c r="A87" s="1"/>
      <c r="B87" s="25"/>
      <c r="C87" s="25"/>
      <c r="D87" s="25"/>
      <c r="E87" s="24"/>
      <c r="F87" s="25"/>
      <c r="G87" s="25"/>
      <c r="I87" s="12"/>
      <c r="J87" s="1"/>
      <c r="K87" s="14"/>
      <c r="L87" s="14"/>
      <c r="M87" s="14"/>
      <c r="N87" s="1"/>
      <c r="O87" s="1"/>
      <c r="P87" s="1"/>
      <c r="Q87" s="1"/>
      <c r="R87" s="1"/>
      <c r="S87" s="1"/>
    </row>
    <row r="88" spans="1:19" x14ac:dyDescent="0.25">
      <c r="A88" s="1"/>
      <c r="B88" s="25"/>
      <c r="C88" s="25"/>
      <c r="D88" s="25"/>
      <c r="E88" s="24"/>
      <c r="F88" s="25"/>
      <c r="G88" s="25"/>
      <c r="H88" s="81"/>
      <c r="I88" s="82"/>
      <c r="J88" s="83"/>
      <c r="K88" s="83"/>
      <c r="L88" s="83"/>
      <c r="M88" s="83"/>
      <c r="N88" s="83"/>
      <c r="O88" s="83"/>
      <c r="P88" s="83"/>
      <c r="Q88" s="1"/>
      <c r="R88" s="1"/>
      <c r="S88" s="1"/>
    </row>
    <row r="89" spans="1:19" x14ac:dyDescent="0.25">
      <c r="A89" s="1"/>
      <c r="B89" s="25"/>
      <c r="C89" s="25"/>
      <c r="D89" s="25"/>
      <c r="E89" s="24"/>
      <c r="F89" s="25"/>
      <c r="G89" s="25"/>
      <c r="I89" s="12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x14ac:dyDescent="0.25">
      <c r="A90" s="1"/>
      <c r="B90" s="25"/>
      <c r="C90" s="25"/>
      <c r="D90" s="25"/>
      <c r="E90" s="24"/>
      <c r="F90" s="25"/>
      <c r="G90" s="25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x14ac:dyDescent="0.25">
      <c r="A91" s="1"/>
      <c r="B91" s="25"/>
      <c r="C91" s="25"/>
      <c r="D91" s="25"/>
      <c r="E91" s="24"/>
      <c r="F91" s="25"/>
      <c r="G91" s="25"/>
      <c r="I91" s="1" t="s">
        <v>4</v>
      </c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x14ac:dyDescent="0.25">
      <c r="A92" s="1"/>
      <c r="B92" s="25"/>
      <c r="C92" s="25"/>
      <c r="D92" s="25"/>
      <c r="E92" s="24"/>
      <c r="F92" s="25"/>
      <c r="G92" s="25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x14ac:dyDescent="0.25">
      <c r="A93" s="1"/>
      <c r="B93" s="25"/>
      <c r="C93" s="25"/>
      <c r="D93" s="25"/>
      <c r="E93" s="24"/>
      <c r="F93" s="25"/>
      <c r="G93" s="25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x14ac:dyDescent="0.25">
      <c r="A94" s="1"/>
      <c r="B94" s="25"/>
      <c r="C94" s="25"/>
      <c r="D94" s="25"/>
      <c r="E94" s="24"/>
      <c r="F94" s="25"/>
      <c r="G94" s="25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x14ac:dyDescent="0.25">
      <c r="A95" s="1"/>
      <c r="B95" s="25"/>
      <c r="C95" s="25"/>
      <c r="D95" s="25"/>
      <c r="E95" s="24"/>
      <c r="F95" s="25"/>
      <c r="G95" s="25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 x14ac:dyDescent="0.25"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9:19" x14ac:dyDescent="0.25"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</sheetData>
  <sheetProtection selectLockedCells="1"/>
  <mergeCells count="11">
    <mergeCell ref="A14:G15"/>
    <mergeCell ref="A22:G22"/>
    <mergeCell ref="B24:C24"/>
    <mergeCell ref="D24:E24"/>
    <mergeCell ref="F24:G24"/>
    <mergeCell ref="A18:G18"/>
    <mergeCell ref="I24:J24"/>
    <mergeCell ref="I30:J30"/>
    <mergeCell ref="I25:J25"/>
    <mergeCell ref="I26:J26"/>
    <mergeCell ref="I27:J27"/>
  </mergeCells>
  <phoneticPr fontId="8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5e48913-4363-44ce-ad9d-9aec81214b9c">
      <Terms xmlns="http://schemas.microsoft.com/office/infopath/2007/PartnerControls"/>
    </lcf76f155ced4ddcb4097134ff3c332f>
    <TaxCatchAll xmlns="8fd6d30f-18af-45c2-927f-2a7e3592af4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3596F071EC7544DB19FFD5CD5FA2796" ma:contentTypeVersion="16" ma:contentTypeDescription="Criar um novo documento." ma:contentTypeScope="" ma:versionID="fd7142d1921f0427e5f7592094049c1f">
  <xsd:schema xmlns:xsd="http://www.w3.org/2001/XMLSchema" xmlns:xs="http://www.w3.org/2001/XMLSchema" xmlns:p="http://schemas.microsoft.com/office/2006/metadata/properties" xmlns:ns2="05e48913-4363-44ce-ad9d-9aec81214b9c" xmlns:ns3="8fd6d30f-18af-45c2-927f-2a7e3592af47" targetNamespace="http://schemas.microsoft.com/office/2006/metadata/properties" ma:root="true" ma:fieldsID="0c4156e87e0bf4f7646cb6fba1db6ed9" ns2:_="" ns3:_="">
    <xsd:import namespace="05e48913-4363-44ce-ad9d-9aec81214b9c"/>
    <xsd:import namespace="8fd6d30f-18af-45c2-927f-2a7e3592af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e48913-4363-44ce-ad9d-9aec81214b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m" ma:readOnly="false" ma:fieldId="{5cf76f15-5ced-4ddc-b409-7134ff3c332f}" ma:taxonomyMulti="true" ma:sspId="33677a41-4f5b-4096-b741-5f1c467889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d6d30f-18af-45c2-927f-2a7e3592af4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b60bdd5-ae00-49cd-bd95-4406f6161905}" ma:internalName="TaxCatchAll" ma:showField="CatchAllData" ma:web="8fd6d30f-18af-45c2-927f-2a7e3592af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D4943D-1479-463B-BC61-7CB780338401}">
  <ds:schemaRefs>
    <ds:schemaRef ds:uri="http://www.w3.org/XML/1998/namespace"/>
    <ds:schemaRef ds:uri="05e48913-4363-44ce-ad9d-9aec81214b9c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terms/"/>
    <ds:schemaRef ds:uri="8fd6d30f-18af-45c2-927f-2a7e3592af47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E5FA18B-A7DB-4863-83D8-564E67407E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e48913-4363-44ce-ad9d-9aec81214b9c"/>
    <ds:schemaRef ds:uri="8fd6d30f-18af-45c2-927f-2a7e3592af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E4117E6-0E8B-46DD-8AC9-921D538EB4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SIMULAÇÃO MUSICA 03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Camila Lozano</dc:creator>
  <cp:keywords/>
  <dc:description/>
  <cp:lastModifiedBy>Ana Gabriela Pereira Mathias</cp:lastModifiedBy>
  <cp:revision/>
  <dcterms:created xsi:type="dcterms:W3CDTF">2020-09-08T20:54:14Z</dcterms:created>
  <dcterms:modified xsi:type="dcterms:W3CDTF">2022-09-21T14:39:59Z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0x01010093596F071EC7544DB19FFD5CD5FA2796</vt:lpwstr>
  </property>
  <property fmtid="{D5CDD505-2E9C-101B-9397-08002B2CF9AE}" pid="3" name="MediaServiceImageTags">
    <vt:lpwstr/>
  </property>
</Properties>
</file>